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465" activeTab="0"/>
  </bookViews>
  <sheets>
    <sheet name="Example Project ROI" sheetId="1" r:id="rId1"/>
    <sheet name="Your Project ROI" sheetId="2" r:id="rId2"/>
  </sheets>
  <definedNames/>
  <calcPr fullCalcOnLoad="1"/>
</workbook>
</file>

<file path=xl/comments1.xml><?xml version="1.0" encoding="utf-8"?>
<comments xmlns="http://schemas.openxmlformats.org/spreadsheetml/2006/main">
  <authors>
    <author>Doug Dawson</author>
  </authors>
  <commentList>
    <comment ref="G7" authorId="0">
      <text>
        <r>
          <rPr>
            <sz val="8"/>
            <rFont val="Tahoma"/>
            <family val="2"/>
          </rPr>
          <t>Typically, the cost to scrap a unit includes the cost to manufacture the unit plus disposal costs.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Doug Dawson</author>
  </authors>
  <commentList>
    <comment ref="G7" authorId="0">
      <text>
        <r>
          <rPr>
            <sz val="8"/>
            <rFont val="Tahoma"/>
            <family val="2"/>
          </rPr>
          <t>Typically, the cost to scrap a unit includes the cost to manufacture the unit plus disposal costs.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<sst xmlns="http://schemas.openxmlformats.org/spreadsheetml/2006/main" count="258" uniqueCount="113">
  <si>
    <t>Total</t>
  </si>
  <si>
    <t>Average monthly production volume</t>
  </si>
  <si>
    <t>Average unit manufacturing cost</t>
  </si>
  <si>
    <t>Average monthly internal failure volume</t>
  </si>
  <si>
    <t>Average unit internal failure cost</t>
  </si>
  <si>
    <t>Average Unit Failure Cost</t>
  </si>
  <si>
    <t>Current Average Monthly Failure Cost</t>
  </si>
  <si>
    <t>Projected Average Monthly Failure Cost</t>
  </si>
  <si>
    <t>Projected Average Monthly Savings</t>
  </si>
  <si>
    <t>Monthly Product Volume</t>
  </si>
  <si>
    <t>Variable</t>
  </si>
  <si>
    <t>Current Cpk</t>
  </si>
  <si>
    <t>Target Cpk</t>
  </si>
  <si>
    <t>Current PPM</t>
  </si>
  <si>
    <t>Target PPM</t>
  </si>
  <si>
    <t>Projected Average  Monthly Savings</t>
  </si>
  <si>
    <t>Height</t>
  </si>
  <si>
    <t>Diameter</t>
  </si>
  <si>
    <t>External Failure Cost Type</t>
  </si>
  <si>
    <t>Cost Over Last 24 Months</t>
  </si>
  <si>
    <t xml:space="preserve">Current Average Monthly Cost </t>
  </si>
  <si>
    <t>Projected Average Monthly Cost</t>
  </si>
  <si>
    <t>Warranty claims</t>
  </si>
  <si>
    <t>Regulatory fines</t>
  </si>
  <si>
    <t>Return costs</t>
  </si>
  <si>
    <t>Recall costs</t>
  </si>
  <si>
    <t>Litigation costs</t>
  </si>
  <si>
    <t>Costs due to loss of a customer</t>
  </si>
  <si>
    <t xml:space="preserve">Task </t>
  </si>
  <si>
    <t>Current Monthly Hours</t>
  </si>
  <si>
    <t>Average Hourly Cost</t>
  </si>
  <si>
    <t xml:space="preserve"> Current Average Monthly Cost</t>
  </si>
  <si>
    <t>Projected Monthly Hours</t>
  </si>
  <si>
    <t>Projected Average Monthly  Savings</t>
  </si>
  <si>
    <t>Resolution of Quality Issues During Production</t>
  </si>
  <si>
    <t>Year One Costs</t>
  </si>
  <si>
    <t>Unit</t>
  </si>
  <si>
    <t>Unit Cost</t>
  </si>
  <si>
    <t>Volume</t>
  </si>
  <si>
    <t>Projected Cost</t>
  </si>
  <si>
    <t>Hours</t>
  </si>
  <si>
    <t>WinSPC Software</t>
  </si>
  <si>
    <t>Licenses</t>
  </si>
  <si>
    <t>Workstation Purchases</t>
  </si>
  <si>
    <t>Workstations</t>
  </si>
  <si>
    <t>Server Purchases</t>
  </si>
  <si>
    <t>Servers</t>
  </si>
  <si>
    <t>Database Server Software</t>
  </si>
  <si>
    <t>New Equipment for Automatic Data Collection</t>
  </si>
  <si>
    <t>Offsite Administrator Class</t>
  </si>
  <si>
    <t>Person</t>
  </si>
  <si>
    <t>Offsite Administrator Class Travel Expenses</t>
  </si>
  <si>
    <t>Onsite Operator and Other Employee Training</t>
  </si>
  <si>
    <t>Ongoing Costs</t>
  </si>
  <si>
    <t>Years</t>
  </si>
  <si>
    <t>Current Average Monthly Cost</t>
  </si>
  <si>
    <t>Current Average Yearly Cost</t>
  </si>
  <si>
    <t>Projected Average Yearly Cost</t>
  </si>
  <si>
    <t>Projected Average Yearly Savings</t>
  </si>
  <si>
    <t>Internal Failures (Percentage Calculation)</t>
  </si>
  <si>
    <t>Internal Failures (Using Cpk)</t>
  </si>
  <si>
    <t>External Failures</t>
  </si>
  <si>
    <t>Appraisal and Prevention</t>
  </si>
  <si>
    <t>Current Average Monthly Scrap Costs</t>
  </si>
  <si>
    <t>Projected Average Monthly Scrap Costs</t>
  </si>
  <si>
    <t>Average Unit Scrap Cost</t>
  </si>
  <si>
    <t>Weight</t>
  </si>
  <si>
    <t>Length</t>
  </si>
  <si>
    <t>Average Monthly Scrap  Volume</t>
  </si>
  <si>
    <t>Incoming Inspection</t>
  </si>
  <si>
    <t>Operation 1 Inspection</t>
  </si>
  <si>
    <t>Operation 2 Inspection</t>
  </si>
  <si>
    <t>Generating Internal Quality Reports</t>
  </si>
  <si>
    <t>Generating Compliance/Audit Reports</t>
  </si>
  <si>
    <t>Generating Customer Required Reports</t>
  </si>
  <si>
    <t>Ongoing Data Analysis</t>
  </si>
  <si>
    <t xml:space="preserve">DataNet Implementation Services </t>
  </si>
  <si>
    <t>Devices</t>
  </si>
  <si>
    <t xml:space="preserve">Extended Service Contract </t>
  </si>
  <si>
    <t xml:space="preserve">Ongoing Training  </t>
  </si>
  <si>
    <t>January</t>
  </si>
  <si>
    <t>February</t>
  </si>
  <si>
    <t>Internal: Project management</t>
  </si>
  <si>
    <t>Internal: Configuration</t>
  </si>
  <si>
    <t>Internal: IT implementation hours</t>
  </si>
  <si>
    <r>
      <t xml:space="preserve">Time to Recover Year 1 Program Costs </t>
    </r>
    <r>
      <rPr>
        <sz val="9"/>
        <rFont val="Calibri"/>
        <family val="2"/>
      </rPr>
      <t>(after implementation, in months)</t>
    </r>
  </si>
  <si>
    <r>
      <t xml:space="preserve">Year 1 ROI </t>
    </r>
    <r>
      <rPr>
        <sz val="9"/>
        <rFont val="Calibri"/>
        <family val="2"/>
      </rPr>
      <t>(Projected Average Yearly Savings - Projected Year 1 Costs)</t>
    </r>
  </si>
  <si>
    <r>
      <t xml:space="preserve">Ongoing Yearly ROI </t>
    </r>
    <r>
      <rPr>
        <sz val="9"/>
        <rFont val="Calibri"/>
        <family val="2"/>
      </rPr>
      <t>(Projected Average Yearly Savings - Projected Ongoing Costs)</t>
    </r>
  </si>
  <si>
    <t>Month</t>
  </si>
  <si>
    <r>
      <rPr>
        <b/>
        <sz val="9"/>
        <rFont val="Calibri"/>
        <family val="2"/>
      </rPr>
      <t>Note:</t>
    </r>
    <r>
      <rPr>
        <sz val="9"/>
        <rFont val="Calibri"/>
        <family val="2"/>
      </rPr>
      <t xml:space="preserve"> The yellow cells in this worksheet are </t>
    </r>
    <r>
      <rPr>
        <i/>
        <sz val="9"/>
        <rFont val="Calibri"/>
        <family val="2"/>
      </rPr>
      <t>input</t>
    </r>
    <r>
      <rPr>
        <sz val="9"/>
        <rFont val="Calibri"/>
        <family val="2"/>
      </rPr>
      <t xml:space="preserve"> cells. Use these cells to enter values specific to your operation. The green cells are </t>
    </r>
    <r>
      <rPr>
        <i/>
        <sz val="9"/>
        <rFont val="Calibri"/>
        <family val="2"/>
      </rPr>
      <t>formula</t>
    </r>
    <r>
      <rPr>
        <sz val="9"/>
        <rFont val="Calibri"/>
        <family val="2"/>
      </rPr>
      <t xml:space="preserve"> cells. Use these cells to view estimates calculated using the values in the yellow cells.  </t>
    </r>
  </si>
  <si>
    <t>Part #1</t>
  </si>
  <si>
    <t>Part #2</t>
  </si>
  <si>
    <t>Part #3</t>
  </si>
  <si>
    <t>Part #4</t>
  </si>
  <si>
    <t>Target Scrap Reduction Percentage</t>
  </si>
  <si>
    <t>March</t>
  </si>
  <si>
    <t>April</t>
  </si>
  <si>
    <t>Part</t>
  </si>
  <si>
    <t>STEP 1: Enter basic production and cost information.</t>
  </si>
  <si>
    <t xml:space="preserve">STEP 2: Estimate savings related to internal scrap (using a target percentage for scrap reduction).  </t>
  </si>
  <si>
    <t>STEP 3: Estimate savings related to internal failures (using Cpk).</t>
  </si>
  <si>
    <t>STEP 5: Estimate savings related to appraisal and prevention.</t>
  </si>
  <si>
    <t>STEP 7: Review your estimated ROI.</t>
  </si>
  <si>
    <t>Target Cost Reduction Percentage</t>
  </si>
  <si>
    <t>STEP 6: Estimate your year one and ongoing real-time SPC costs.</t>
  </si>
  <si>
    <t>ROI Type</t>
  </si>
  <si>
    <r>
      <t xml:space="preserve">Time to Implement </t>
    </r>
    <r>
      <rPr>
        <sz val="9"/>
        <rFont val="Calibri"/>
        <family val="2"/>
      </rPr>
      <t>(in months)</t>
    </r>
  </si>
  <si>
    <t>STEP 4: Estimate savings related to external failures.</t>
  </si>
  <si>
    <r>
      <t xml:space="preserve">STEP 6: Estimate your year one and ongoing real-time SPC costs. </t>
    </r>
    <r>
      <rPr>
        <sz val="9"/>
        <rFont val="Calibri"/>
        <family val="2"/>
      </rPr>
      <t>Note: These costs are included as an example. Speak with a DataNet representative to define the real-time SPC costs specific to your company.</t>
    </r>
  </si>
  <si>
    <t>YOUR PROJECT ROI</t>
  </si>
  <si>
    <t>EXAMPLE PROJECT ROI</t>
  </si>
  <si>
    <t>To complete your own Project ROI, select the "Your Project ROI" tab at the lower-left of this window.</t>
  </si>
  <si>
    <t>To view an example Project ROI, select the "Example Project ROI" tab at the lower-left of this window.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</si>
</sst>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&quot;$&quot;#,##0.00"/>
    <numFmt numFmtId="172" formatCode="&quot;$&quot;#,##0.0"/>
    <numFmt numFmtId="173" formatCode="0.00000000"/>
    <numFmt numFmtId="174" formatCode="&quot;$&quot;#,##0.000"/>
    <numFmt numFmtId="175" formatCode="#,##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,##0.000"/>
    <numFmt numFmtId="179" formatCode="&quot;$&quot;#,##0.0000"/>
    <numFmt numFmtId="180" formatCode="mmmm\ d\,\ yyyy"/>
    <numFmt numFmtId="181" formatCode="_(&quot;$&quot;* #,##0.000_);_(&quot;$&quot;* \(#,##0.000\);_(&quot;$&quot;* &quot;-&quot;??_);_(@_)"/>
    <numFmt numFmtId="182" formatCode="[$-409]dddd\,\ mmmm\ dd\,\ yyyy"/>
    <numFmt numFmtId="183" formatCode="[$-409]h:mm:ss\ AM/PM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164" fontId="4" fillId="33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2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"/>
    </xf>
    <xf numFmtId="164" fontId="4" fillId="34" borderId="12" xfId="0" applyNumberFormat="1" applyFont="1" applyFill="1" applyBorder="1" applyAlignment="1">
      <alignment horizontal="left" vertical="top"/>
    </xf>
    <xf numFmtId="164" fontId="4" fillId="34" borderId="13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/>
    </xf>
    <xf numFmtId="164" fontId="4" fillId="34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right" vertical="top"/>
    </xf>
    <xf numFmtId="9" fontId="4" fillId="0" borderId="0" xfId="0" applyNumberFormat="1" applyFont="1" applyFill="1" applyBorder="1" applyAlignment="1" applyProtection="1">
      <alignment horizontal="left" vertical="top"/>
      <protection locked="0"/>
    </xf>
    <xf numFmtId="9" fontId="5" fillId="35" borderId="10" xfId="59" applyFont="1" applyFill="1" applyBorder="1" applyAlignment="1" applyProtection="1">
      <alignment horizontal="left" vertical="top"/>
      <protection locked="0"/>
    </xf>
    <xf numFmtId="164" fontId="5" fillId="35" borderId="10" xfId="0" applyNumberFormat="1" applyFont="1" applyFill="1" applyBorder="1" applyAlignment="1" applyProtection="1">
      <alignment horizontal="right" vertical="top"/>
      <protection locked="0"/>
    </xf>
    <xf numFmtId="174" fontId="5" fillId="35" borderId="10" xfId="0" applyNumberFormat="1" applyFont="1" applyFill="1" applyBorder="1" applyAlignment="1" applyProtection="1">
      <alignment horizontal="right" vertical="top"/>
      <protection locked="0"/>
    </xf>
    <xf numFmtId="0" fontId="4" fillId="0" borderId="10" xfId="0" applyFont="1" applyBorder="1" applyAlignment="1">
      <alignment horizontal="center" vertical="top" wrapText="1"/>
    </xf>
    <xf numFmtId="3" fontId="5" fillId="35" borderId="12" xfId="0" applyNumberFormat="1" applyFont="1" applyFill="1" applyBorder="1" applyAlignment="1" applyProtection="1">
      <alignment horizontal="left" vertical="top"/>
      <protection locked="0"/>
    </xf>
    <xf numFmtId="3" fontId="5" fillId="35" borderId="13" xfId="0" applyNumberFormat="1" applyFont="1" applyFill="1" applyBorder="1" applyAlignment="1" applyProtection="1">
      <alignment horizontal="left" vertical="top"/>
      <protection locked="0"/>
    </xf>
    <xf numFmtId="4" fontId="5" fillId="35" borderId="12" xfId="0" applyNumberFormat="1" applyFont="1" applyFill="1" applyBorder="1" applyAlignment="1" applyProtection="1">
      <alignment horizontal="left" vertical="top"/>
      <protection locked="0"/>
    </xf>
    <xf numFmtId="4" fontId="5" fillId="35" borderId="13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5" fillId="34" borderId="12" xfId="0" applyNumberFormat="1" applyFont="1" applyFill="1" applyBorder="1" applyAlignment="1" applyProtection="1">
      <alignment horizontal="left" vertical="top"/>
      <protection locked="0"/>
    </xf>
    <xf numFmtId="3" fontId="5" fillId="34" borderId="13" xfId="0" applyNumberFormat="1" applyFont="1" applyFill="1" applyBorder="1" applyAlignment="1" applyProtection="1">
      <alignment horizontal="left" vertical="top"/>
      <protection locked="0"/>
    </xf>
    <xf numFmtId="164" fontId="5" fillId="34" borderId="12" xfId="0" applyNumberFormat="1" applyFont="1" applyFill="1" applyBorder="1" applyAlignment="1">
      <alignment horizontal="right" vertical="top"/>
    </xf>
    <xf numFmtId="164" fontId="5" fillId="34" borderId="13" xfId="0" applyNumberFormat="1" applyFont="1" applyFill="1" applyBorder="1" applyAlignment="1">
      <alignment horizontal="right" vertical="top"/>
    </xf>
    <xf numFmtId="2" fontId="5" fillId="34" borderId="12" xfId="0" applyNumberFormat="1" applyFont="1" applyFill="1" applyBorder="1" applyAlignment="1" applyProtection="1">
      <alignment horizontal="left" vertical="top"/>
      <protection locked="0"/>
    </xf>
    <xf numFmtId="2" fontId="5" fillId="34" borderId="13" xfId="0" applyNumberFormat="1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>
      <alignment horizontal="left" vertical="top"/>
    </xf>
    <xf numFmtId="3" fontId="5" fillId="35" borderId="10" xfId="0" applyNumberFormat="1" applyFont="1" applyFill="1" applyBorder="1" applyAlignment="1" applyProtection="1">
      <alignment horizontal="left" vertical="top"/>
      <protection locked="0"/>
    </xf>
    <xf numFmtId="3" fontId="5" fillId="35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center" vertical="top" wrapText="1"/>
    </xf>
    <xf numFmtId="171" fontId="5" fillId="35" borderId="10" xfId="0" applyNumberFormat="1" applyFont="1" applyFill="1" applyBorder="1" applyAlignment="1" applyProtection="1">
      <alignment horizontal="right" vertical="top"/>
      <protection locked="0"/>
    </xf>
    <xf numFmtId="1" fontId="5" fillId="35" borderId="10" xfId="0" applyNumberFormat="1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>
      <alignment horizontal="left" vertical="top"/>
    </xf>
    <xf numFmtId="164" fontId="5" fillId="35" borderId="10" xfId="0" applyNumberFormat="1" applyFont="1" applyFill="1" applyBorder="1" applyAlignment="1" applyProtection="1">
      <alignment vertical="top"/>
      <protection locked="0"/>
    </xf>
    <xf numFmtId="1" fontId="4" fillId="34" borderId="12" xfId="0" applyNumberFormat="1" applyFont="1" applyFill="1" applyBorder="1" applyAlignment="1">
      <alignment horizontal="left" vertical="top"/>
    </xf>
    <xf numFmtId="1" fontId="4" fillId="34" borderId="13" xfId="0" applyNumberFormat="1" applyFont="1" applyFill="1" applyBorder="1" applyAlignment="1">
      <alignment horizontal="left" vertical="top"/>
    </xf>
    <xf numFmtId="1" fontId="5" fillId="0" borderId="17" xfId="0" applyNumberFormat="1" applyFont="1" applyFill="1" applyBorder="1" applyAlignment="1" applyProtection="1">
      <alignment horizontal="left" vertical="top"/>
      <protection locked="0"/>
    </xf>
    <xf numFmtId="1" fontId="5" fillId="0" borderId="18" xfId="0" applyNumberFormat="1" applyFont="1" applyFill="1" applyBorder="1" applyAlignment="1" applyProtection="1">
      <alignment horizontal="left" vertical="top"/>
      <protection locked="0"/>
    </xf>
    <xf numFmtId="164" fontId="5" fillId="34" borderId="1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64" fontId="4" fillId="34" borderId="11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left" vertical="top"/>
    </xf>
    <xf numFmtId="165" fontId="4" fillId="34" borderId="10" xfId="0" applyNumberFormat="1" applyFont="1" applyFill="1" applyBorder="1" applyAlignment="1">
      <alignment horizontal="left" vertical="top"/>
    </xf>
    <xf numFmtId="3" fontId="5" fillId="3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0</xdr:row>
      <xdr:rowOff>0</xdr:rowOff>
    </xdr:from>
    <xdr:to>
      <xdr:col>23</xdr:col>
      <xdr:colOff>314325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1485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142875</xdr:rowOff>
    </xdr:from>
    <xdr:to>
      <xdr:col>3</xdr:col>
      <xdr:colOff>333375</xdr:colOff>
      <xdr:row>1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42875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0</xdr:row>
      <xdr:rowOff>0</xdr:rowOff>
    </xdr:from>
    <xdr:to>
      <xdr:col>23</xdr:col>
      <xdr:colOff>314325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1485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142875</xdr:rowOff>
    </xdr:from>
    <xdr:to>
      <xdr:col>3</xdr:col>
      <xdr:colOff>333375</xdr:colOff>
      <xdr:row>1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42875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Layout" workbookViewId="0" topLeftCell="A1">
      <selection activeCell="I2" sqref="I2:P2"/>
    </sheetView>
  </sheetViews>
  <sheetFormatPr defaultColWidth="5.140625" defaultRowHeight="12.75"/>
  <cols>
    <col min="1" max="13" width="5.140625" style="2" customWidth="1"/>
    <col min="14" max="16384" width="5.140625" style="2" customWidth="1"/>
  </cols>
  <sheetData>
    <row r="1" spans="1:24" ht="25.5" customHeight="1">
      <c r="A1" s="23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42.75" customHeight="1">
      <c r="A2" s="21"/>
      <c r="B2" s="21"/>
      <c r="C2" s="21"/>
      <c r="D2" s="21"/>
      <c r="E2" s="21"/>
      <c r="F2" s="21"/>
      <c r="G2" s="21"/>
      <c r="H2" s="21"/>
      <c r="I2" s="77" t="s">
        <v>111</v>
      </c>
      <c r="J2" s="77"/>
      <c r="K2" s="77"/>
      <c r="L2" s="77"/>
      <c r="M2" s="77"/>
      <c r="N2" s="77"/>
      <c r="O2" s="77"/>
      <c r="P2" s="77"/>
      <c r="Q2" s="21"/>
      <c r="R2" s="21"/>
      <c r="S2" s="21"/>
      <c r="T2" s="21"/>
      <c r="U2" s="21"/>
      <c r="V2" s="21"/>
      <c r="W2" s="21"/>
      <c r="X2" s="21"/>
    </row>
    <row r="3" spans="1:24" ht="25.5" customHeight="1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25.5" customHeight="1">
      <c r="A6" s="48" t="s">
        <v>98</v>
      </c>
      <c r="B6" s="48"/>
      <c r="C6" s="48"/>
      <c r="D6" s="48"/>
      <c r="E6" s="48"/>
      <c r="F6" s="48"/>
      <c r="G6" s="48"/>
      <c r="H6" s="48"/>
      <c r="I6" s="6"/>
      <c r="J6" s="6"/>
      <c r="K6" s="22" t="s">
        <v>99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51.75" customHeight="1">
      <c r="A7" s="35" t="s">
        <v>1</v>
      </c>
      <c r="B7" s="35"/>
      <c r="C7" s="35" t="s">
        <v>2</v>
      </c>
      <c r="D7" s="35"/>
      <c r="E7" s="35" t="s">
        <v>3</v>
      </c>
      <c r="F7" s="35"/>
      <c r="G7" s="35" t="s">
        <v>4</v>
      </c>
      <c r="H7" s="35"/>
      <c r="I7" s="3"/>
      <c r="J7" s="3"/>
      <c r="K7" s="35" t="s">
        <v>88</v>
      </c>
      <c r="L7" s="35"/>
      <c r="M7" s="35" t="s">
        <v>65</v>
      </c>
      <c r="N7" s="35"/>
      <c r="O7" s="35" t="s">
        <v>68</v>
      </c>
      <c r="P7" s="35"/>
      <c r="Q7" s="35" t="s">
        <v>63</v>
      </c>
      <c r="R7" s="35"/>
      <c r="S7" s="35" t="s">
        <v>94</v>
      </c>
      <c r="T7" s="35"/>
      <c r="U7" s="35" t="s">
        <v>64</v>
      </c>
      <c r="V7" s="35"/>
      <c r="W7" s="35" t="s">
        <v>8</v>
      </c>
      <c r="X7" s="35"/>
    </row>
    <row r="8" spans="1:24" ht="12.75">
      <c r="A8" s="49">
        <v>1000000</v>
      </c>
      <c r="B8" s="49"/>
      <c r="C8" s="34">
        <v>10</v>
      </c>
      <c r="D8" s="34"/>
      <c r="E8" s="49">
        <v>10000</v>
      </c>
      <c r="F8" s="49"/>
      <c r="G8" s="34">
        <v>2</v>
      </c>
      <c r="H8" s="34"/>
      <c r="I8" s="4"/>
      <c r="J8" s="4"/>
      <c r="K8" s="49" t="s">
        <v>80</v>
      </c>
      <c r="L8" s="49"/>
      <c r="M8" s="34">
        <v>2</v>
      </c>
      <c r="N8" s="34"/>
      <c r="O8" s="49">
        <v>10000</v>
      </c>
      <c r="P8" s="49"/>
      <c r="Q8" s="30">
        <f>M8*O8</f>
        <v>20000</v>
      </c>
      <c r="R8" s="30"/>
      <c r="S8" s="32">
        <v>0.25</v>
      </c>
      <c r="T8" s="32"/>
      <c r="U8" s="30">
        <f>Q8-W8</f>
        <v>15000</v>
      </c>
      <c r="V8" s="30"/>
      <c r="W8" s="30">
        <f>Q8*S8</f>
        <v>5000</v>
      </c>
      <c r="X8" s="30"/>
    </row>
    <row r="9" spans="1:24" ht="12.75">
      <c r="A9" s="4"/>
      <c r="B9" s="4"/>
      <c r="C9" s="4"/>
      <c r="D9" s="4"/>
      <c r="E9" s="4"/>
      <c r="F9" s="4"/>
      <c r="G9" s="4"/>
      <c r="H9" s="4"/>
      <c r="I9" s="4"/>
      <c r="J9" s="4"/>
      <c r="K9" s="49" t="s">
        <v>81</v>
      </c>
      <c r="L9" s="49"/>
      <c r="M9" s="34">
        <v>3.25</v>
      </c>
      <c r="N9" s="34"/>
      <c r="O9" s="49">
        <v>20000</v>
      </c>
      <c r="P9" s="49"/>
      <c r="Q9" s="30">
        <f>M9*O9</f>
        <v>65000</v>
      </c>
      <c r="R9" s="30"/>
      <c r="S9" s="32">
        <v>0.25</v>
      </c>
      <c r="T9" s="32"/>
      <c r="U9" s="30">
        <f>Q9-W9</f>
        <v>48750</v>
      </c>
      <c r="V9" s="30"/>
      <c r="W9" s="30">
        <f>Q9*S9</f>
        <v>16250</v>
      </c>
      <c r="X9" s="30"/>
    </row>
    <row r="10" spans="1:2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49" t="s">
        <v>95</v>
      </c>
      <c r="L10" s="49"/>
      <c r="M10" s="52"/>
      <c r="N10" s="52"/>
      <c r="O10" s="74"/>
      <c r="P10" s="74"/>
      <c r="Q10" s="30">
        <f>M10*O10</f>
        <v>0</v>
      </c>
      <c r="R10" s="30"/>
      <c r="S10" s="32">
        <v>0.25</v>
      </c>
      <c r="T10" s="32"/>
      <c r="U10" s="30">
        <f>Q10-W10</f>
        <v>0</v>
      </c>
      <c r="V10" s="30"/>
      <c r="W10" s="30">
        <f>Q10*S10</f>
        <v>0</v>
      </c>
      <c r="X10" s="30"/>
    </row>
    <row r="11" spans="11:24" ht="25.5" customHeight="1">
      <c r="K11" s="49" t="s">
        <v>96</v>
      </c>
      <c r="L11" s="49"/>
      <c r="M11" s="52"/>
      <c r="N11" s="52"/>
      <c r="O11" s="74"/>
      <c r="P11" s="74"/>
      <c r="Q11" s="30">
        <f>M11*O11</f>
        <v>0</v>
      </c>
      <c r="R11" s="30"/>
      <c r="S11" s="32">
        <v>0.25</v>
      </c>
      <c r="T11" s="32"/>
      <c r="U11" s="30">
        <f>Q11-W11</f>
        <v>0</v>
      </c>
      <c r="V11" s="30"/>
      <c r="W11" s="30">
        <f>Q11*S11</f>
        <v>0</v>
      </c>
      <c r="X11" s="30"/>
    </row>
    <row r="12" spans="5:24" ht="12.75"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"/>
      <c r="P12" s="11" t="s">
        <v>0</v>
      </c>
      <c r="Q12" s="28">
        <f>SUM(Q8:Q11)</f>
        <v>85000</v>
      </c>
      <c r="R12" s="28"/>
      <c r="S12" s="72"/>
      <c r="T12" s="72"/>
      <c r="U12" s="71">
        <f>SUM(U8:U11)</f>
        <v>63750</v>
      </c>
      <c r="V12" s="71"/>
      <c r="W12" s="71">
        <f>SUM(W8:W11)</f>
        <v>21250</v>
      </c>
      <c r="X12" s="71"/>
    </row>
    <row r="13" spans="1:17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"/>
      <c r="P13" s="4"/>
      <c r="Q13" s="4"/>
    </row>
    <row r="14" spans="1:17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"/>
      <c r="P14" s="4"/>
      <c r="Q14" s="4"/>
    </row>
    <row r="15" spans="1:23" ht="25.5" customHeight="1">
      <c r="A15" s="48" t="s">
        <v>100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6"/>
    </row>
    <row r="16" spans="1:22" s="5" customFormat="1" ht="51.75" customHeight="1">
      <c r="A16" s="40" t="s">
        <v>97</v>
      </c>
      <c r="B16" s="41"/>
      <c r="C16" s="35" t="s">
        <v>9</v>
      </c>
      <c r="D16" s="35"/>
      <c r="E16" s="35" t="s">
        <v>5</v>
      </c>
      <c r="F16" s="35"/>
      <c r="G16" s="35" t="s">
        <v>10</v>
      </c>
      <c r="H16" s="35"/>
      <c r="I16" s="35" t="s">
        <v>11</v>
      </c>
      <c r="J16" s="35"/>
      <c r="K16" s="35" t="s">
        <v>12</v>
      </c>
      <c r="L16" s="35"/>
      <c r="M16" s="35" t="s">
        <v>13</v>
      </c>
      <c r="N16" s="35"/>
      <c r="O16" s="35" t="s">
        <v>14</v>
      </c>
      <c r="P16" s="35"/>
      <c r="Q16" s="35" t="s">
        <v>6</v>
      </c>
      <c r="R16" s="35"/>
      <c r="S16" s="35" t="s">
        <v>7</v>
      </c>
      <c r="T16" s="35"/>
      <c r="U16" s="35" t="s">
        <v>15</v>
      </c>
      <c r="V16" s="35"/>
    </row>
    <row r="17" spans="1:22" ht="12.75">
      <c r="A17" s="36" t="s">
        <v>90</v>
      </c>
      <c r="B17" s="50"/>
      <c r="C17" s="49">
        <v>1000000</v>
      </c>
      <c r="D17" s="49"/>
      <c r="E17" s="34">
        <v>4</v>
      </c>
      <c r="F17" s="34"/>
      <c r="G17" s="36" t="s">
        <v>66</v>
      </c>
      <c r="H17" s="37"/>
      <c r="I17" s="38">
        <v>1</v>
      </c>
      <c r="J17" s="39"/>
      <c r="K17" s="38">
        <v>1.33</v>
      </c>
      <c r="L17" s="39"/>
      <c r="M17" s="42">
        <f>IF(K17&lt;&gt;0,(2*(1-NORMSDIST(3*I17)))*1000000," ")</f>
        <v>2699.796063260207</v>
      </c>
      <c r="N17" s="43"/>
      <c r="O17" s="46">
        <f>IF(K17&lt;&gt;0,(2*(1-NORMSDIST(3*K17)))*1000000," ")</f>
        <v>66.07329525887273</v>
      </c>
      <c r="P17" s="47"/>
      <c r="Q17" s="44">
        <f>IF(C17&lt;&gt;0,(M17/(1000000/C17)*E17)," ")</f>
        <v>10799.184253040828</v>
      </c>
      <c r="R17" s="45"/>
      <c r="S17" s="44">
        <f>Q17-U17</f>
        <v>264.2931810354912</v>
      </c>
      <c r="T17" s="45"/>
      <c r="U17" s="44">
        <f>IF(C17&lt;&gt;0,(((M17-O17)/(1000000/C17))*E17)," ")</f>
        <v>10534.891072005337</v>
      </c>
      <c r="V17" s="45"/>
    </row>
    <row r="18" spans="1:22" ht="12.75">
      <c r="A18" s="36" t="s">
        <v>91</v>
      </c>
      <c r="B18" s="50"/>
      <c r="C18" s="49">
        <v>1000000</v>
      </c>
      <c r="D18" s="49"/>
      <c r="E18" s="34">
        <v>4</v>
      </c>
      <c r="F18" s="34"/>
      <c r="G18" s="36" t="s">
        <v>67</v>
      </c>
      <c r="H18" s="37"/>
      <c r="I18" s="38">
        <v>0.9</v>
      </c>
      <c r="J18" s="39"/>
      <c r="K18" s="38">
        <v>1.33</v>
      </c>
      <c r="L18" s="39"/>
      <c r="M18" s="42">
        <f>IF(K18&lt;&gt;0,(2*(1-NORMSDIST(3*I18)))*1000000," ")</f>
        <v>6933.947606081237</v>
      </c>
      <c r="N18" s="43"/>
      <c r="O18" s="46">
        <f>IF(K18&lt;&gt;0,(2*(1-NORMSDIST(3*K18)))*1000000," ")</f>
        <v>66.07329525887273</v>
      </c>
      <c r="P18" s="47"/>
      <c r="Q18" s="44">
        <f>IF(C18&lt;&gt;0,(M18/(1000000/C18)*E18)," ")</f>
        <v>27735.790424324947</v>
      </c>
      <c r="R18" s="45"/>
      <c r="S18" s="44">
        <f>Q18-U18</f>
        <v>264.2931810354894</v>
      </c>
      <c r="T18" s="45"/>
      <c r="U18" s="44">
        <f>IF(C18&lt;&gt;0,(((M18-O18)/(1000000/C18))*E18)," ")</f>
        <v>27471.497243289457</v>
      </c>
      <c r="V18" s="45"/>
    </row>
    <row r="19" spans="1:22" ht="12.75">
      <c r="A19" s="36" t="s">
        <v>92</v>
      </c>
      <c r="B19" s="50"/>
      <c r="C19" s="49">
        <v>1000000</v>
      </c>
      <c r="D19" s="49"/>
      <c r="E19" s="34">
        <v>4</v>
      </c>
      <c r="F19" s="34"/>
      <c r="G19" s="36" t="s">
        <v>16</v>
      </c>
      <c r="H19" s="37"/>
      <c r="I19" s="38">
        <v>1.1</v>
      </c>
      <c r="J19" s="39"/>
      <c r="K19" s="38">
        <v>1.33</v>
      </c>
      <c r="L19" s="39"/>
      <c r="M19" s="42">
        <f>IF(K19&lt;&gt;0,(2*(1-NORMSDIST(3*I19)))*1000000," ")</f>
        <v>966.848284767563</v>
      </c>
      <c r="N19" s="43"/>
      <c r="O19" s="46">
        <f>IF(K19&lt;&gt;0,(2*(1-NORMSDIST(3*K19)))*1000000," ")</f>
        <v>66.07329525887273</v>
      </c>
      <c r="P19" s="47"/>
      <c r="Q19" s="44">
        <f>IF(C19&lt;&gt;0,(M19/(1000000/C19)*E19)," ")</f>
        <v>3867.393139070252</v>
      </c>
      <c r="R19" s="45"/>
      <c r="S19" s="44">
        <f>Q19-U19</f>
        <v>264.29318103549076</v>
      </c>
      <c r="T19" s="45"/>
      <c r="U19" s="44">
        <f>IF(C19&lt;&gt;0,(((M19-O19)/(1000000/C19))*E19)," ")</f>
        <v>3603.099958034761</v>
      </c>
      <c r="V19" s="45"/>
    </row>
    <row r="20" spans="1:22" ht="12.75">
      <c r="A20" s="36" t="s">
        <v>93</v>
      </c>
      <c r="B20" s="50"/>
      <c r="C20" s="49">
        <v>1000000</v>
      </c>
      <c r="D20" s="49"/>
      <c r="E20" s="34">
        <v>4</v>
      </c>
      <c r="F20" s="34"/>
      <c r="G20" s="36" t="s">
        <v>17</v>
      </c>
      <c r="H20" s="37"/>
      <c r="I20" s="38">
        <v>0.99</v>
      </c>
      <c r="J20" s="39"/>
      <c r="K20" s="38">
        <v>1.33</v>
      </c>
      <c r="L20" s="39"/>
      <c r="M20" s="42">
        <f>IF(K20&lt;&gt;0,(2*(1-NORMSDIST(3*I20)))*1000000," ")</f>
        <v>2977.997490474893</v>
      </c>
      <c r="N20" s="43"/>
      <c r="O20" s="46">
        <f>IF(K20&lt;&gt;0,(2*(1-NORMSDIST(3*K20)))*1000000," ")</f>
        <v>66.07329525887273</v>
      </c>
      <c r="P20" s="47"/>
      <c r="Q20" s="44">
        <f>IF(C20&lt;&gt;0,(M20/(1000000/C20)*E20)," ")</f>
        <v>11911.989961899571</v>
      </c>
      <c r="R20" s="45"/>
      <c r="S20" s="44">
        <f>Q20-U20</f>
        <v>264.2931810354912</v>
      </c>
      <c r="T20" s="45"/>
      <c r="U20" s="44">
        <f>IF(C20&lt;&gt;0,(((M20-O20)/(1000000/C20))*E20)," ")</f>
        <v>11647.69678086408</v>
      </c>
      <c r="V20" s="45"/>
    </row>
    <row r="21" spans="1:22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10" t="s">
        <v>0</v>
      </c>
      <c r="Q21" s="28">
        <f>SUM(Q17:Q20)</f>
        <v>54314.357778335594</v>
      </c>
      <c r="R21" s="28"/>
      <c r="S21" s="28">
        <f>Q21-U21</f>
        <v>1057.1727241419503</v>
      </c>
      <c r="T21" s="28"/>
      <c r="U21" s="28">
        <f>SUM(U17:U20)</f>
        <v>53257.185054193644</v>
      </c>
      <c r="V21" s="28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17" ht="25.5" customHeight="1">
      <c r="A24" s="48" t="s">
        <v>107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6"/>
      <c r="Q24" s="6"/>
    </row>
    <row r="25" spans="1:17" ht="51.75" customHeight="1">
      <c r="A25" s="29" t="s">
        <v>18</v>
      </c>
      <c r="B25" s="29"/>
      <c r="C25" s="29"/>
      <c r="D25" s="29"/>
      <c r="E25" s="29"/>
      <c r="F25" s="35" t="s">
        <v>19</v>
      </c>
      <c r="G25" s="35"/>
      <c r="H25" s="35" t="s">
        <v>20</v>
      </c>
      <c r="I25" s="35"/>
      <c r="J25" s="35" t="s">
        <v>103</v>
      </c>
      <c r="K25" s="35"/>
      <c r="L25" s="35" t="s">
        <v>21</v>
      </c>
      <c r="M25" s="35"/>
      <c r="N25" s="35" t="s">
        <v>8</v>
      </c>
      <c r="O25" s="35"/>
      <c r="P25" s="4"/>
      <c r="Q25" s="4"/>
    </row>
    <row r="26" spans="1:17" ht="12.75">
      <c r="A26" s="27" t="s">
        <v>22</v>
      </c>
      <c r="B26" s="27"/>
      <c r="C26" s="27"/>
      <c r="D26" s="27"/>
      <c r="E26" s="27"/>
      <c r="F26" s="33">
        <v>1000</v>
      </c>
      <c r="G26" s="33"/>
      <c r="H26" s="30">
        <f aca="true" t="shared" si="0" ref="H26:H31">F26/24</f>
        <v>41.666666666666664</v>
      </c>
      <c r="I26" s="30"/>
      <c r="J26" s="32">
        <v>1</v>
      </c>
      <c r="K26" s="32"/>
      <c r="L26" s="30">
        <f aca="true" t="shared" si="1" ref="L26:L31">H26-N26</f>
        <v>0</v>
      </c>
      <c r="M26" s="30"/>
      <c r="N26" s="30">
        <f aca="true" t="shared" si="2" ref="N26:N31">H26*J26</f>
        <v>41.666666666666664</v>
      </c>
      <c r="O26" s="30"/>
      <c r="P26" s="4"/>
      <c r="Q26" s="4"/>
    </row>
    <row r="27" spans="1:17" ht="12.75">
      <c r="A27" s="27" t="s">
        <v>23</v>
      </c>
      <c r="B27" s="27"/>
      <c r="C27" s="27"/>
      <c r="D27" s="27"/>
      <c r="E27" s="27"/>
      <c r="F27" s="33">
        <v>10000</v>
      </c>
      <c r="G27" s="33"/>
      <c r="H27" s="30">
        <f t="shared" si="0"/>
        <v>416.6666666666667</v>
      </c>
      <c r="I27" s="30"/>
      <c r="J27" s="32">
        <v>1</v>
      </c>
      <c r="K27" s="32"/>
      <c r="L27" s="30">
        <f t="shared" si="1"/>
        <v>0</v>
      </c>
      <c r="M27" s="30"/>
      <c r="N27" s="30">
        <f t="shared" si="2"/>
        <v>416.6666666666667</v>
      </c>
      <c r="O27" s="30"/>
      <c r="P27" s="4"/>
      <c r="Q27" s="4"/>
    </row>
    <row r="28" spans="1:17" ht="12.75">
      <c r="A28" s="27" t="s">
        <v>24</v>
      </c>
      <c r="B28" s="27"/>
      <c r="C28" s="27"/>
      <c r="D28" s="27"/>
      <c r="E28" s="27"/>
      <c r="F28" s="33">
        <v>2500</v>
      </c>
      <c r="G28" s="33"/>
      <c r="H28" s="30">
        <f t="shared" si="0"/>
        <v>104.16666666666667</v>
      </c>
      <c r="I28" s="30"/>
      <c r="J28" s="32">
        <v>1</v>
      </c>
      <c r="K28" s="32"/>
      <c r="L28" s="30">
        <f t="shared" si="1"/>
        <v>0</v>
      </c>
      <c r="M28" s="30"/>
      <c r="N28" s="30">
        <f t="shared" si="2"/>
        <v>104.16666666666667</v>
      </c>
      <c r="O28" s="30"/>
      <c r="P28" s="4"/>
      <c r="Q28" s="4"/>
    </row>
    <row r="29" spans="1:17" ht="12.75">
      <c r="A29" s="27" t="s">
        <v>25</v>
      </c>
      <c r="B29" s="27"/>
      <c r="C29" s="27"/>
      <c r="D29" s="27"/>
      <c r="E29" s="27"/>
      <c r="F29" s="33">
        <v>50000</v>
      </c>
      <c r="G29" s="33"/>
      <c r="H29" s="30">
        <f t="shared" si="0"/>
        <v>2083.3333333333335</v>
      </c>
      <c r="I29" s="30"/>
      <c r="J29" s="32">
        <v>1</v>
      </c>
      <c r="K29" s="32"/>
      <c r="L29" s="30">
        <f t="shared" si="1"/>
        <v>0</v>
      </c>
      <c r="M29" s="30"/>
      <c r="N29" s="30">
        <f t="shared" si="2"/>
        <v>2083.3333333333335</v>
      </c>
      <c r="O29" s="30"/>
      <c r="P29" s="4"/>
      <c r="Q29" s="4"/>
    </row>
    <row r="30" spans="1:17" ht="12.75">
      <c r="A30" s="27" t="s">
        <v>26</v>
      </c>
      <c r="B30" s="27"/>
      <c r="C30" s="27"/>
      <c r="D30" s="27"/>
      <c r="E30" s="27"/>
      <c r="F30" s="33">
        <v>15000</v>
      </c>
      <c r="G30" s="33"/>
      <c r="H30" s="30">
        <f t="shared" si="0"/>
        <v>625</v>
      </c>
      <c r="I30" s="30"/>
      <c r="J30" s="32">
        <v>1</v>
      </c>
      <c r="K30" s="32"/>
      <c r="L30" s="30">
        <f t="shared" si="1"/>
        <v>0</v>
      </c>
      <c r="M30" s="30"/>
      <c r="N30" s="30">
        <f t="shared" si="2"/>
        <v>625</v>
      </c>
      <c r="O30" s="30"/>
      <c r="P30" s="4"/>
      <c r="Q30" s="4"/>
    </row>
    <row r="31" spans="1:17" ht="12.75">
      <c r="A31" s="27" t="s">
        <v>27</v>
      </c>
      <c r="B31" s="27"/>
      <c r="C31" s="27"/>
      <c r="D31" s="27"/>
      <c r="E31" s="27"/>
      <c r="F31" s="33">
        <v>75000</v>
      </c>
      <c r="G31" s="33"/>
      <c r="H31" s="30">
        <f t="shared" si="0"/>
        <v>3125</v>
      </c>
      <c r="I31" s="30"/>
      <c r="J31" s="32">
        <v>1</v>
      </c>
      <c r="K31" s="32"/>
      <c r="L31" s="30">
        <f t="shared" si="1"/>
        <v>0</v>
      </c>
      <c r="M31" s="30"/>
      <c r="N31" s="30">
        <f t="shared" si="2"/>
        <v>3125</v>
      </c>
      <c r="O31" s="30"/>
      <c r="P31" s="4"/>
      <c r="Q31" s="4"/>
    </row>
    <row r="32" spans="1:17" ht="12.75">
      <c r="A32" s="65"/>
      <c r="B32" s="65"/>
      <c r="C32" s="65"/>
      <c r="D32" s="66"/>
      <c r="E32" s="9" t="s">
        <v>0</v>
      </c>
      <c r="F32" s="28">
        <f>SUM(F26:F31)</f>
        <v>153500</v>
      </c>
      <c r="G32" s="28"/>
      <c r="H32" s="28">
        <f>SUM(H26:H31)</f>
        <v>6395.833333333334</v>
      </c>
      <c r="I32" s="28"/>
      <c r="J32" s="31"/>
      <c r="K32" s="31"/>
      <c r="L32" s="28">
        <f>SUM(L26:L31)</f>
        <v>0</v>
      </c>
      <c r="M32" s="28"/>
      <c r="N32" s="28">
        <f>SUM(N26:N31)</f>
        <v>6395.833333333334</v>
      </c>
      <c r="O32" s="28"/>
      <c r="P32" s="4"/>
      <c r="Q32" s="4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7"/>
    </row>
    <row r="35" spans="1:19" ht="25.5" customHeight="1">
      <c r="A35" s="54" t="s">
        <v>101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51.75" customHeight="1">
      <c r="A36" s="29" t="s">
        <v>28</v>
      </c>
      <c r="B36" s="29"/>
      <c r="C36" s="29"/>
      <c r="D36" s="29"/>
      <c r="E36" s="29"/>
      <c r="F36" s="29"/>
      <c r="G36" s="29"/>
      <c r="H36" s="35" t="s">
        <v>29</v>
      </c>
      <c r="I36" s="35"/>
      <c r="J36" s="35" t="s">
        <v>30</v>
      </c>
      <c r="K36" s="35"/>
      <c r="L36" s="35" t="s">
        <v>31</v>
      </c>
      <c r="M36" s="35"/>
      <c r="N36" s="35" t="s">
        <v>32</v>
      </c>
      <c r="O36" s="35"/>
      <c r="P36" s="35" t="s">
        <v>21</v>
      </c>
      <c r="Q36" s="35"/>
      <c r="R36" s="35" t="s">
        <v>33</v>
      </c>
      <c r="S36" s="35"/>
    </row>
    <row r="37" spans="1:19" ht="12.75">
      <c r="A37" s="27" t="s">
        <v>69</v>
      </c>
      <c r="B37" s="27"/>
      <c r="C37" s="27"/>
      <c r="D37" s="27"/>
      <c r="E37" s="27"/>
      <c r="F37" s="27"/>
      <c r="G37" s="27"/>
      <c r="H37" s="53">
        <v>80</v>
      </c>
      <c r="I37" s="53"/>
      <c r="J37" s="55">
        <v>15</v>
      </c>
      <c r="K37" s="55"/>
      <c r="L37" s="30">
        <f aca="true" t="shared" si="3" ref="L37:L44">H37*J37</f>
        <v>1200</v>
      </c>
      <c r="M37" s="30"/>
      <c r="N37" s="53">
        <v>20</v>
      </c>
      <c r="O37" s="53"/>
      <c r="P37" s="30">
        <f aca="true" t="shared" si="4" ref="P37:P44">J37*N37</f>
        <v>300</v>
      </c>
      <c r="Q37" s="30"/>
      <c r="R37" s="60">
        <f aca="true" t="shared" si="5" ref="R37:R44">L37-P37</f>
        <v>900</v>
      </c>
      <c r="S37" s="60"/>
    </row>
    <row r="38" spans="1:19" ht="12.75">
      <c r="A38" s="27" t="s">
        <v>70</v>
      </c>
      <c r="B38" s="27"/>
      <c r="C38" s="27"/>
      <c r="D38" s="27"/>
      <c r="E38" s="27"/>
      <c r="F38" s="27"/>
      <c r="G38" s="27"/>
      <c r="H38" s="53">
        <v>15</v>
      </c>
      <c r="I38" s="53"/>
      <c r="J38" s="55">
        <v>15</v>
      </c>
      <c r="K38" s="55"/>
      <c r="L38" s="30">
        <f t="shared" si="3"/>
        <v>225</v>
      </c>
      <c r="M38" s="30"/>
      <c r="N38" s="53">
        <v>5</v>
      </c>
      <c r="O38" s="53"/>
      <c r="P38" s="30">
        <f t="shared" si="4"/>
        <v>75</v>
      </c>
      <c r="Q38" s="30"/>
      <c r="R38" s="60">
        <f t="shared" si="5"/>
        <v>150</v>
      </c>
      <c r="S38" s="60"/>
    </row>
    <row r="39" spans="1:19" ht="12.75">
      <c r="A39" s="27" t="s">
        <v>71</v>
      </c>
      <c r="B39" s="27"/>
      <c r="C39" s="27"/>
      <c r="D39" s="27"/>
      <c r="E39" s="27"/>
      <c r="F39" s="27"/>
      <c r="G39" s="27"/>
      <c r="H39" s="53">
        <v>40</v>
      </c>
      <c r="I39" s="53"/>
      <c r="J39" s="55">
        <v>15</v>
      </c>
      <c r="K39" s="55"/>
      <c r="L39" s="30">
        <f t="shared" si="3"/>
        <v>600</v>
      </c>
      <c r="M39" s="30"/>
      <c r="N39" s="53">
        <v>10</v>
      </c>
      <c r="O39" s="53"/>
      <c r="P39" s="30">
        <f t="shared" si="4"/>
        <v>150</v>
      </c>
      <c r="Q39" s="30"/>
      <c r="R39" s="60">
        <f t="shared" si="5"/>
        <v>450</v>
      </c>
      <c r="S39" s="60"/>
    </row>
    <row r="40" spans="1:19" ht="12.75">
      <c r="A40" s="27" t="s">
        <v>72</v>
      </c>
      <c r="B40" s="27"/>
      <c r="C40" s="27"/>
      <c r="D40" s="27"/>
      <c r="E40" s="27"/>
      <c r="F40" s="27"/>
      <c r="G40" s="27"/>
      <c r="H40" s="53">
        <v>40</v>
      </c>
      <c r="I40" s="53"/>
      <c r="J40" s="55">
        <v>33</v>
      </c>
      <c r="K40" s="55"/>
      <c r="L40" s="30">
        <f t="shared" si="3"/>
        <v>1320</v>
      </c>
      <c r="M40" s="30"/>
      <c r="N40" s="53">
        <v>2</v>
      </c>
      <c r="O40" s="53"/>
      <c r="P40" s="30">
        <f t="shared" si="4"/>
        <v>66</v>
      </c>
      <c r="Q40" s="30"/>
      <c r="R40" s="60">
        <f t="shared" si="5"/>
        <v>1254</v>
      </c>
      <c r="S40" s="60"/>
    </row>
    <row r="41" spans="1:19" ht="12.75">
      <c r="A41" s="27" t="s">
        <v>73</v>
      </c>
      <c r="B41" s="27"/>
      <c r="C41" s="27"/>
      <c r="D41" s="27"/>
      <c r="E41" s="27"/>
      <c r="F41" s="27"/>
      <c r="G41" s="27"/>
      <c r="H41" s="53">
        <v>40</v>
      </c>
      <c r="I41" s="53"/>
      <c r="J41" s="55">
        <v>15</v>
      </c>
      <c r="K41" s="55"/>
      <c r="L41" s="30">
        <f t="shared" si="3"/>
        <v>600</v>
      </c>
      <c r="M41" s="30"/>
      <c r="N41" s="53">
        <v>5</v>
      </c>
      <c r="O41" s="53"/>
      <c r="P41" s="30">
        <f t="shared" si="4"/>
        <v>75</v>
      </c>
      <c r="Q41" s="30"/>
      <c r="R41" s="60">
        <f t="shared" si="5"/>
        <v>525</v>
      </c>
      <c r="S41" s="60"/>
    </row>
    <row r="42" spans="1:19" ht="12.75">
      <c r="A42" s="27" t="s">
        <v>74</v>
      </c>
      <c r="B42" s="27"/>
      <c r="C42" s="27"/>
      <c r="D42" s="27"/>
      <c r="E42" s="27"/>
      <c r="F42" s="27"/>
      <c r="G42" s="27"/>
      <c r="H42" s="53">
        <v>20</v>
      </c>
      <c r="I42" s="53"/>
      <c r="J42" s="55">
        <v>33</v>
      </c>
      <c r="K42" s="55"/>
      <c r="L42" s="30">
        <f t="shared" si="3"/>
        <v>660</v>
      </c>
      <c r="M42" s="30"/>
      <c r="N42" s="53">
        <v>1</v>
      </c>
      <c r="O42" s="53"/>
      <c r="P42" s="30">
        <f t="shared" si="4"/>
        <v>33</v>
      </c>
      <c r="Q42" s="30"/>
      <c r="R42" s="60">
        <f t="shared" si="5"/>
        <v>627</v>
      </c>
      <c r="S42" s="60"/>
    </row>
    <row r="43" spans="1:19" ht="12.75">
      <c r="A43" s="27" t="s">
        <v>75</v>
      </c>
      <c r="B43" s="27"/>
      <c r="C43" s="27"/>
      <c r="D43" s="27"/>
      <c r="E43" s="27"/>
      <c r="F43" s="27"/>
      <c r="G43" s="27"/>
      <c r="H43" s="53">
        <v>80</v>
      </c>
      <c r="I43" s="53"/>
      <c r="J43" s="55">
        <v>33</v>
      </c>
      <c r="K43" s="55"/>
      <c r="L43" s="30">
        <f t="shared" si="3"/>
        <v>2640</v>
      </c>
      <c r="M43" s="30"/>
      <c r="N43" s="53">
        <v>4</v>
      </c>
      <c r="O43" s="53"/>
      <c r="P43" s="30">
        <f t="shared" si="4"/>
        <v>132</v>
      </c>
      <c r="Q43" s="30"/>
      <c r="R43" s="60">
        <f t="shared" si="5"/>
        <v>2508</v>
      </c>
      <c r="S43" s="60"/>
    </row>
    <row r="44" spans="1:19" ht="12.75">
      <c r="A44" s="27" t="s">
        <v>34</v>
      </c>
      <c r="B44" s="27"/>
      <c r="C44" s="27"/>
      <c r="D44" s="27"/>
      <c r="E44" s="27"/>
      <c r="F44" s="27"/>
      <c r="G44" s="27"/>
      <c r="H44" s="53">
        <v>30</v>
      </c>
      <c r="I44" s="53"/>
      <c r="J44" s="55">
        <v>33</v>
      </c>
      <c r="K44" s="55"/>
      <c r="L44" s="30">
        <f t="shared" si="3"/>
        <v>990</v>
      </c>
      <c r="M44" s="30"/>
      <c r="N44" s="53">
        <v>15</v>
      </c>
      <c r="O44" s="53"/>
      <c r="P44" s="30">
        <f t="shared" si="4"/>
        <v>495</v>
      </c>
      <c r="Q44" s="30"/>
      <c r="R44" s="60">
        <f t="shared" si="5"/>
        <v>495</v>
      </c>
      <c r="S44" s="60"/>
    </row>
    <row r="45" spans="1:19" ht="12.75">
      <c r="A45" s="65"/>
      <c r="B45" s="65"/>
      <c r="C45" s="65"/>
      <c r="D45" s="65"/>
      <c r="E45" s="65"/>
      <c r="F45" s="66"/>
      <c r="G45" s="9" t="s">
        <v>0</v>
      </c>
      <c r="H45" s="56">
        <f>SUM(H37:H44)</f>
        <v>345</v>
      </c>
      <c r="I45" s="57"/>
      <c r="J45" s="58"/>
      <c r="K45" s="59"/>
      <c r="L45" s="28">
        <f>SUM(L37:L44)</f>
        <v>8235</v>
      </c>
      <c r="M45" s="28"/>
      <c r="N45" s="56">
        <f>SUM(N37:N44)</f>
        <v>62</v>
      </c>
      <c r="O45" s="57"/>
      <c r="P45" s="28">
        <f>SUM(P37:P44)</f>
        <v>1326</v>
      </c>
      <c r="Q45" s="28"/>
      <c r="R45" s="28">
        <f>SUM(R37:R44)</f>
        <v>6909</v>
      </c>
      <c r="S45" s="28"/>
    </row>
    <row r="47" spans="1:17" ht="25.5" customHeight="1">
      <c r="A47" s="48" t="s">
        <v>104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6"/>
      <c r="Q47" s="6"/>
    </row>
    <row r="48" spans="1:15" ht="25.5" customHeight="1">
      <c r="A48" s="29" t="s">
        <v>35</v>
      </c>
      <c r="B48" s="29"/>
      <c r="C48" s="29"/>
      <c r="D48" s="29"/>
      <c r="E48" s="29"/>
      <c r="F48" s="29"/>
      <c r="G48" s="29"/>
      <c r="H48" s="35" t="s">
        <v>36</v>
      </c>
      <c r="I48" s="35"/>
      <c r="J48" s="35" t="s">
        <v>37</v>
      </c>
      <c r="K48" s="35"/>
      <c r="L48" s="35" t="s">
        <v>38</v>
      </c>
      <c r="M48" s="35"/>
      <c r="N48" s="35" t="s">
        <v>39</v>
      </c>
      <c r="O48" s="35"/>
    </row>
    <row r="49" spans="1:15" ht="12.75">
      <c r="A49" s="61" t="s">
        <v>41</v>
      </c>
      <c r="B49" s="61"/>
      <c r="C49" s="61"/>
      <c r="D49" s="61"/>
      <c r="E49" s="61"/>
      <c r="F49" s="61"/>
      <c r="G49" s="61"/>
      <c r="H49" s="62" t="s">
        <v>42</v>
      </c>
      <c r="I49" s="62"/>
      <c r="J49" s="55">
        <v>1500</v>
      </c>
      <c r="K49" s="55"/>
      <c r="L49" s="53">
        <v>10</v>
      </c>
      <c r="M49" s="53"/>
      <c r="N49" s="30">
        <f aca="true" t="shared" si="6" ref="N49:N60">J49*L49</f>
        <v>15000</v>
      </c>
      <c r="O49" s="30"/>
    </row>
    <row r="50" spans="1:15" ht="12.75">
      <c r="A50" s="61" t="s">
        <v>76</v>
      </c>
      <c r="B50" s="61"/>
      <c r="C50" s="61"/>
      <c r="D50" s="61"/>
      <c r="E50" s="61"/>
      <c r="F50" s="61"/>
      <c r="G50" s="61"/>
      <c r="H50" s="62" t="s">
        <v>40</v>
      </c>
      <c r="I50" s="62"/>
      <c r="J50" s="55">
        <v>200</v>
      </c>
      <c r="K50" s="55"/>
      <c r="L50" s="53">
        <v>40</v>
      </c>
      <c r="M50" s="53"/>
      <c r="N50" s="30">
        <f t="shared" si="6"/>
        <v>8000</v>
      </c>
      <c r="O50" s="30"/>
    </row>
    <row r="51" spans="1:15" ht="12.75">
      <c r="A51" s="61" t="s">
        <v>43</v>
      </c>
      <c r="B51" s="61"/>
      <c r="C51" s="61"/>
      <c r="D51" s="61"/>
      <c r="E51" s="61"/>
      <c r="F51" s="61"/>
      <c r="G51" s="61"/>
      <c r="H51" s="62" t="s">
        <v>44</v>
      </c>
      <c r="I51" s="62"/>
      <c r="J51" s="55">
        <v>800</v>
      </c>
      <c r="K51" s="55"/>
      <c r="L51" s="53">
        <v>4</v>
      </c>
      <c r="M51" s="53"/>
      <c r="N51" s="30">
        <f t="shared" si="6"/>
        <v>3200</v>
      </c>
      <c r="O51" s="30"/>
    </row>
    <row r="52" spans="1:15" ht="12.75">
      <c r="A52" s="61" t="s">
        <v>45</v>
      </c>
      <c r="B52" s="61"/>
      <c r="C52" s="61"/>
      <c r="D52" s="61"/>
      <c r="E52" s="61"/>
      <c r="F52" s="61"/>
      <c r="G52" s="61"/>
      <c r="H52" s="62" t="s">
        <v>46</v>
      </c>
      <c r="I52" s="62"/>
      <c r="J52" s="55">
        <v>1500</v>
      </c>
      <c r="K52" s="55"/>
      <c r="L52" s="53">
        <v>1</v>
      </c>
      <c r="M52" s="53"/>
      <c r="N52" s="30">
        <f t="shared" si="6"/>
        <v>1500</v>
      </c>
      <c r="O52" s="30"/>
    </row>
    <row r="53" spans="1:15" ht="12.75">
      <c r="A53" s="61" t="s">
        <v>47</v>
      </c>
      <c r="B53" s="61"/>
      <c r="C53" s="61"/>
      <c r="D53" s="61"/>
      <c r="E53" s="61"/>
      <c r="F53" s="61"/>
      <c r="G53" s="61"/>
      <c r="H53" s="62" t="s">
        <v>42</v>
      </c>
      <c r="I53" s="62"/>
      <c r="J53" s="55">
        <v>500</v>
      </c>
      <c r="K53" s="55"/>
      <c r="L53" s="53">
        <v>10</v>
      </c>
      <c r="M53" s="53"/>
      <c r="N53" s="30">
        <f t="shared" si="6"/>
        <v>5000</v>
      </c>
      <c r="O53" s="30"/>
    </row>
    <row r="54" spans="1:15" ht="12.75">
      <c r="A54" s="61" t="s">
        <v>48</v>
      </c>
      <c r="B54" s="61"/>
      <c r="C54" s="61"/>
      <c r="D54" s="61"/>
      <c r="E54" s="61"/>
      <c r="F54" s="61"/>
      <c r="G54" s="61"/>
      <c r="H54" s="62" t="s">
        <v>77</v>
      </c>
      <c r="I54" s="62"/>
      <c r="J54" s="55">
        <v>2500</v>
      </c>
      <c r="K54" s="55"/>
      <c r="L54" s="53">
        <v>1</v>
      </c>
      <c r="M54" s="53"/>
      <c r="N54" s="30">
        <f t="shared" si="6"/>
        <v>2500</v>
      </c>
      <c r="O54" s="30"/>
    </row>
    <row r="55" spans="1:15" ht="12.75">
      <c r="A55" s="61" t="s">
        <v>49</v>
      </c>
      <c r="B55" s="61"/>
      <c r="C55" s="61"/>
      <c r="D55" s="61"/>
      <c r="E55" s="61"/>
      <c r="F55" s="61"/>
      <c r="G55" s="61"/>
      <c r="H55" s="62" t="s">
        <v>50</v>
      </c>
      <c r="I55" s="62"/>
      <c r="J55" s="55">
        <v>2000</v>
      </c>
      <c r="K55" s="55"/>
      <c r="L55" s="53">
        <v>2</v>
      </c>
      <c r="M55" s="53"/>
      <c r="N55" s="30">
        <f t="shared" si="6"/>
        <v>4000</v>
      </c>
      <c r="O55" s="30"/>
    </row>
    <row r="56" spans="1:15" ht="12.75">
      <c r="A56" s="61" t="s">
        <v>51</v>
      </c>
      <c r="B56" s="61"/>
      <c r="C56" s="61"/>
      <c r="D56" s="61"/>
      <c r="E56" s="61"/>
      <c r="F56" s="61"/>
      <c r="G56" s="61"/>
      <c r="H56" s="62" t="s">
        <v>50</v>
      </c>
      <c r="I56" s="62"/>
      <c r="J56" s="55">
        <v>1000</v>
      </c>
      <c r="K56" s="55"/>
      <c r="L56" s="53">
        <v>2</v>
      </c>
      <c r="M56" s="53"/>
      <c r="N56" s="30">
        <f t="shared" si="6"/>
        <v>2000</v>
      </c>
      <c r="O56" s="30"/>
    </row>
    <row r="57" spans="1:15" ht="12.75">
      <c r="A57" s="61" t="s">
        <v>52</v>
      </c>
      <c r="B57" s="61"/>
      <c r="C57" s="61"/>
      <c r="D57" s="61"/>
      <c r="E57" s="61"/>
      <c r="F57" s="61"/>
      <c r="G57" s="61"/>
      <c r="H57" s="62" t="s">
        <v>40</v>
      </c>
      <c r="I57" s="62"/>
      <c r="J57" s="55">
        <v>20</v>
      </c>
      <c r="K57" s="55"/>
      <c r="L57" s="53">
        <v>8</v>
      </c>
      <c r="M57" s="53"/>
      <c r="N57" s="30">
        <f t="shared" si="6"/>
        <v>160</v>
      </c>
      <c r="O57" s="30"/>
    </row>
    <row r="58" spans="1:15" ht="12.75">
      <c r="A58" s="61" t="s">
        <v>82</v>
      </c>
      <c r="B58" s="61"/>
      <c r="C58" s="61"/>
      <c r="D58" s="61"/>
      <c r="E58" s="61"/>
      <c r="F58" s="61"/>
      <c r="G58" s="61"/>
      <c r="H58" s="62" t="s">
        <v>40</v>
      </c>
      <c r="I58" s="62"/>
      <c r="J58" s="55">
        <v>25</v>
      </c>
      <c r="K58" s="55"/>
      <c r="L58" s="53">
        <v>40</v>
      </c>
      <c r="M58" s="53"/>
      <c r="N58" s="30">
        <f t="shared" si="6"/>
        <v>1000</v>
      </c>
      <c r="O58" s="30"/>
    </row>
    <row r="59" spans="1:15" ht="12.75">
      <c r="A59" s="61" t="s">
        <v>83</v>
      </c>
      <c r="B59" s="61"/>
      <c r="C59" s="61"/>
      <c r="D59" s="61"/>
      <c r="E59" s="61"/>
      <c r="F59" s="61"/>
      <c r="G59" s="61"/>
      <c r="H59" s="62" t="s">
        <v>40</v>
      </c>
      <c r="I59" s="62"/>
      <c r="J59" s="55">
        <v>25</v>
      </c>
      <c r="K59" s="55"/>
      <c r="L59" s="53">
        <v>40</v>
      </c>
      <c r="M59" s="53"/>
      <c r="N59" s="30">
        <f t="shared" si="6"/>
        <v>1000</v>
      </c>
      <c r="O59" s="30"/>
    </row>
    <row r="60" spans="1:15" ht="12.75">
      <c r="A60" s="61" t="s">
        <v>84</v>
      </c>
      <c r="B60" s="61"/>
      <c r="C60" s="61"/>
      <c r="D60" s="61"/>
      <c r="E60" s="61"/>
      <c r="F60" s="61"/>
      <c r="G60" s="61"/>
      <c r="H60" s="62" t="s">
        <v>40</v>
      </c>
      <c r="I60" s="62"/>
      <c r="J60" s="55">
        <v>25</v>
      </c>
      <c r="K60" s="55"/>
      <c r="L60" s="53">
        <v>80</v>
      </c>
      <c r="M60" s="53"/>
      <c r="N60" s="30">
        <f t="shared" si="6"/>
        <v>2000</v>
      </c>
      <c r="O60" s="30"/>
    </row>
    <row r="61" spans="1:15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9" t="s">
        <v>0</v>
      </c>
      <c r="N61" s="28">
        <f>SUM(N49:N60)</f>
        <v>45360</v>
      </c>
      <c r="O61" s="28"/>
    </row>
    <row r="62" spans="1:15" s="4" customFormat="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"/>
      <c r="N62" s="19"/>
      <c r="O62" s="19"/>
    </row>
    <row r="63" spans="1:15" ht="25.5" customHeight="1">
      <c r="A63" s="29" t="s">
        <v>53</v>
      </c>
      <c r="B63" s="29"/>
      <c r="C63" s="29"/>
      <c r="D63" s="29"/>
      <c r="E63" s="29"/>
      <c r="F63" s="29"/>
      <c r="G63" s="29"/>
      <c r="H63" s="35" t="s">
        <v>36</v>
      </c>
      <c r="I63" s="35"/>
      <c r="J63" s="35" t="s">
        <v>37</v>
      </c>
      <c r="K63" s="35"/>
      <c r="L63" s="35" t="s">
        <v>38</v>
      </c>
      <c r="M63" s="35"/>
      <c r="N63" s="35" t="s">
        <v>39</v>
      </c>
      <c r="O63" s="35"/>
    </row>
    <row r="64" spans="1:15" ht="12.75">
      <c r="A64" s="61" t="s">
        <v>78</v>
      </c>
      <c r="B64" s="61"/>
      <c r="C64" s="61"/>
      <c r="D64" s="61"/>
      <c r="E64" s="61"/>
      <c r="F64" s="61"/>
      <c r="G64" s="61"/>
      <c r="H64" s="62" t="s">
        <v>54</v>
      </c>
      <c r="I64" s="62"/>
      <c r="J64" s="55">
        <v>2700</v>
      </c>
      <c r="K64" s="55"/>
      <c r="L64" s="53">
        <v>1</v>
      </c>
      <c r="M64" s="53"/>
      <c r="N64" s="30">
        <f>J64*L64</f>
        <v>2700</v>
      </c>
      <c r="O64" s="30"/>
    </row>
    <row r="65" spans="1:15" ht="12.75">
      <c r="A65" s="61" t="s">
        <v>79</v>
      </c>
      <c r="B65" s="61"/>
      <c r="C65" s="61"/>
      <c r="D65" s="61"/>
      <c r="E65" s="61"/>
      <c r="F65" s="61"/>
      <c r="G65" s="61"/>
      <c r="H65" s="62" t="s">
        <v>40</v>
      </c>
      <c r="I65" s="62"/>
      <c r="J65" s="55">
        <v>20</v>
      </c>
      <c r="K65" s="55"/>
      <c r="L65" s="53">
        <v>8</v>
      </c>
      <c r="M65" s="53"/>
      <c r="N65" s="30">
        <f>J65*L65</f>
        <v>160</v>
      </c>
      <c r="O65" s="30"/>
    </row>
    <row r="66" spans="1:15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4"/>
      <c r="M66" s="15" t="s">
        <v>0</v>
      </c>
      <c r="N66" s="28">
        <f>SUM(N64:N65)</f>
        <v>2860</v>
      </c>
      <c r="O66" s="28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8" ht="25.5" customHeight="1">
      <c r="A69" s="48" t="s">
        <v>102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23" s="4" customFormat="1" ht="51.75" customHeight="1">
      <c r="A70" s="40" t="s">
        <v>105</v>
      </c>
      <c r="B70" s="41"/>
      <c r="C70" s="41"/>
      <c r="D70" s="41"/>
      <c r="E70" s="41"/>
      <c r="F70" s="75"/>
      <c r="G70" s="35" t="s">
        <v>55</v>
      </c>
      <c r="H70" s="35"/>
      <c r="I70" s="35" t="s">
        <v>56</v>
      </c>
      <c r="J70" s="35"/>
      <c r="K70" s="35" t="s">
        <v>21</v>
      </c>
      <c r="L70" s="35"/>
      <c r="M70" s="35" t="s">
        <v>57</v>
      </c>
      <c r="N70" s="35"/>
      <c r="O70" s="35" t="s">
        <v>8</v>
      </c>
      <c r="P70" s="35"/>
      <c r="Q70" s="35" t="s">
        <v>58</v>
      </c>
      <c r="R70" s="35"/>
      <c r="S70" s="8"/>
      <c r="T70" s="8"/>
      <c r="U70" s="8"/>
      <c r="V70" s="8"/>
      <c r="W70" s="8"/>
    </row>
    <row r="71" spans="1:18" ht="12.75">
      <c r="A71" s="69" t="s">
        <v>59</v>
      </c>
      <c r="B71" s="69"/>
      <c r="C71" s="69"/>
      <c r="D71" s="69"/>
      <c r="E71" s="69"/>
      <c r="F71" s="69"/>
      <c r="G71" s="30">
        <f>Q12</f>
        <v>85000</v>
      </c>
      <c r="H71" s="30"/>
      <c r="I71" s="30">
        <f>G71*12</f>
        <v>1020000</v>
      </c>
      <c r="J71" s="30"/>
      <c r="K71" s="30">
        <f>U12</f>
        <v>63750</v>
      </c>
      <c r="L71" s="30"/>
      <c r="M71" s="30">
        <f>K71*12</f>
        <v>765000</v>
      </c>
      <c r="N71" s="30"/>
      <c r="O71" s="30">
        <f>W12</f>
        <v>21250</v>
      </c>
      <c r="P71" s="30"/>
      <c r="Q71" s="30">
        <f>O71*12</f>
        <v>255000</v>
      </c>
      <c r="R71" s="30"/>
    </row>
    <row r="72" spans="1:18" ht="12.75">
      <c r="A72" s="69" t="s">
        <v>60</v>
      </c>
      <c r="B72" s="69"/>
      <c r="C72" s="69"/>
      <c r="D72" s="69"/>
      <c r="E72" s="69"/>
      <c r="F72" s="69"/>
      <c r="G72" s="30">
        <f>Q21</f>
        <v>54314.357778335594</v>
      </c>
      <c r="H72" s="30"/>
      <c r="I72" s="30">
        <f>G72*12</f>
        <v>651772.2933400271</v>
      </c>
      <c r="J72" s="30"/>
      <c r="K72" s="30">
        <f>S21</f>
        <v>1057.1727241419503</v>
      </c>
      <c r="L72" s="30"/>
      <c r="M72" s="30">
        <f>K72*12</f>
        <v>12686.072689703404</v>
      </c>
      <c r="N72" s="30"/>
      <c r="O72" s="30">
        <f>U21</f>
        <v>53257.185054193644</v>
      </c>
      <c r="P72" s="30"/>
      <c r="Q72" s="30">
        <f>O72*12</f>
        <v>639086.2206503237</v>
      </c>
      <c r="R72" s="30"/>
    </row>
    <row r="73" spans="1:18" ht="12.75">
      <c r="A73" s="69" t="s">
        <v>61</v>
      </c>
      <c r="B73" s="69"/>
      <c r="C73" s="69"/>
      <c r="D73" s="69"/>
      <c r="E73" s="69"/>
      <c r="F73" s="69"/>
      <c r="G73" s="30">
        <f>H32</f>
        <v>6395.833333333334</v>
      </c>
      <c r="H73" s="30"/>
      <c r="I73" s="30">
        <f>G73*12</f>
        <v>76750</v>
      </c>
      <c r="J73" s="30"/>
      <c r="K73" s="30">
        <f>L32</f>
        <v>0</v>
      </c>
      <c r="L73" s="30"/>
      <c r="M73" s="30">
        <f>K73*12</f>
        <v>0</v>
      </c>
      <c r="N73" s="30"/>
      <c r="O73" s="30">
        <f>N32</f>
        <v>6395.833333333334</v>
      </c>
      <c r="P73" s="30"/>
      <c r="Q73" s="30">
        <f>O73*12</f>
        <v>76750</v>
      </c>
      <c r="R73" s="30"/>
    </row>
    <row r="74" spans="1:18" ht="12.75">
      <c r="A74" s="69" t="s">
        <v>62</v>
      </c>
      <c r="B74" s="69"/>
      <c r="C74" s="69"/>
      <c r="D74" s="69"/>
      <c r="E74" s="69"/>
      <c r="F74" s="69"/>
      <c r="G74" s="30">
        <f>L45</f>
        <v>8235</v>
      </c>
      <c r="H74" s="30"/>
      <c r="I74" s="30">
        <f>G74*12</f>
        <v>98820</v>
      </c>
      <c r="J74" s="30"/>
      <c r="K74" s="30">
        <f>P45</f>
        <v>1326</v>
      </c>
      <c r="L74" s="30"/>
      <c r="M74" s="30">
        <f>K74*12</f>
        <v>15912</v>
      </c>
      <c r="N74" s="30"/>
      <c r="O74" s="30">
        <f>R45</f>
        <v>6909</v>
      </c>
      <c r="P74" s="30"/>
      <c r="Q74" s="30">
        <f>O74*12</f>
        <v>82908</v>
      </c>
      <c r="R74" s="30"/>
    </row>
    <row r="75" spans="1:18" ht="12.75">
      <c r="A75" s="65"/>
      <c r="B75" s="65"/>
      <c r="C75" s="65"/>
      <c r="D75" s="65"/>
      <c r="E75" s="66"/>
      <c r="F75" s="16" t="s">
        <v>0</v>
      </c>
      <c r="G75" s="28">
        <f>SUM(G71:G74)</f>
        <v>153945.19111166894</v>
      </c>
      <c r="H75" s="28"/>
      <c r="I75" s="28">
        <f>SUM(I71:I74)</f>
        <v>1847342.293340027</v>
      </c>
      <c r="J75" s="28"/>
      <c r="K75" s="28">
        <f>SUM(K71:K74)</f>
        <v>66133.17272414194</v>
      </c>
      <c r="L75" s="28"/>
      <c r="M75" s="28">
        <f>SUM(M71:M74)</f>
        <v>793598.0726897034</v>
      </c>
      <c r="N75" s="28"/>
      <c r="O75" s="28">
        <f>SUM(O71:O74)</f>
        <v>87812.01838752697</v>
      </c>
      <c r="P75" s="28"/>
      <c r="Q75" s="28">
        <f>SUM(Q71:Q74)</f>
        <v>1053744.2206503237</v>
      </c>
      <c r="R75" s="28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4" ht="12.75">
      <c r="A77" s="70" t="s">
        <v>106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53">
        <v>4</v>
      </c>
      <c r="N77" s="53"/>
    </row>
    <row r="78" spans="1:14" ht="12.75">
      <c r="A78" s="70" t="s">
        <v>85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3">
        <f>N61/O75+M77</f>
        <v>4.516557993232997</v>
      </c>
      <c r="N78" s="73"/>
    </row>
    <row r="79" spans="1:14" ht="12.75">
      <c r="A79" s="70" t="s">
        <v>86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24">
        <f>Q75-N61</f>
        <v>1008384.2206503237</v>
      </c>
      <c r="N79" s="25"/>
    </row>
    <row r="80" spans="1:14" ht="12.75">
      <c r="A80" s="70" t="s">
        <v>87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24">
        <f>Q75-N66</f>
        <v>1050884.2206503237</v>
      </c>
      <c r="N80" s="25"/>
    </row>
  </sheetData>
  <sheetProtection/>
  <mergeCells count="373">
    <mergeCell ref="I2:P2"/>
    <mergeCell ref="A78:L78"/>
    <mergeCell ref="A79:L79"/>
    <mergeCell ref="M77:N77"/>
    <mergeCell ref="M78:N78"/>
    <mergeCell ref="A75:E75"/>
    <mergeCell ref="O8:P8"/>
    <mergeCell ref="O9:P9"/>
    <mergeCell ref="O10:P10"/>
    <mergeCell ref="O11:P11"/>
    <mergeCell ref="A70:F70"/>
    <mergeCell ref="A77:L77"/>
    <mergeCell ref="S9:T9"/>
    <mergeCell ref="S10:T10"/>
    <mergeCell ref="S11:T11"/>
    <mergeCell ref="S12:T12"/>
    <mergeCell ref="Q7:R7"/>
    <mergeCell ref="Q8:R8"/>
    <mergeCell ref="Q9:R9"/>
    <mergeCell ref="Q10:R10"/>
    <mergeCell ref="Q11:R11"/>
    <mergeCell ref="Q12:R12"/>
    <mergeCell ref="U7:V7"/>
    <mergeCell ref="U8:V8"/>
    <mergeCell ref="U9:V9"/>
    <mergeCell ref="U10:V10"/>
    <mergeCell ref="U11:V11"/>
    <mergeCell ref="U12:V12"/>
    <mergeCell ref="W7:X7"/>
    <mergeCell ref="W8:X8"/>
    <mergeCell ref="W9:X9"/>
    <mergeCell ref="W10:X10"/>
    <mergeCell ref="W11:X11"/>
    <mergeCell ref="W12:X12"/>
    <mergeCell ref="A80:L80"/>
    <mergeCell ref="A69:R69"/>
    <mergeCell ref="G70:H70"/>
    <mergeCell ref="I70:J70"/>
    <mergeCell ref="K70:L70"/>
    <mergeCell ref="M70:N70"/>
    <mergeCell ref="O70:P70"/>
    <mergeCell ref="Q70:R70"/>
    <mergeCell ref="Q71:R71"/>
    <mergeCell ref="Q72:R72"/>
    <mergeCell ref="Q73:R73"/>
    <mergeCell ref="Q74:R74"/>
    <mergeCell ref="I75:J75"/>
    <mergeCell ref="K75:L75"/>
    <mergeCell ref="O75:P75"/>
    <mergeCell ref="Q75:R75"/>
    <mergeCell ref="M71:N71"/>
    <mergeCell ref="M72:N72"/>
    <mergeCell ref="M73:N73"/>
    <mergeCell ref="M74:N74"/>
    <mergeCell ref="M75:N75"/>
    <mergeCell ref="O71:P71"/>
    <mergeCell ref="O72:P72"/>
    <mergeCell ref="O73:P73"/>
    <mergeCell ref="O74:P74"/>
    <mergeCell ref="G75:H75"/>
    <mergeCell ref="I71:J71"/>
    <mergeCell ref="I72:J72"/>
    <mergeCell ref="I73:J73"/>
    <mergeCell ref="I74:J74"/>
    <mergeCell ref="K71:L71"/>
    <mergeCell ref="K72:L72"/>
    <mergeCell ref="K73:L73"/>
    <mergeCell ref="K74:L74"/>
    <mergeCell ref="A71:F71"/>
    <mergeCell ref="A72:F72"/>
    <mergeCell ref="A73:F73"/>
    <mergeCell ref="A74:F74"/>
    <mergeCell ref="G71:H71"/>
    <mergeCell ref="G72:H72"/>
    <mergeCell ref="G73:H73"/>
    <mergeCell ref="G74:H74"/>
    <mergeCell ref="A45:F45"/>
    <mergeCell ref="A66:L66"/>
    <mergeCell ref="A32:D32"/>
    <mergeCell ref="A21:O21"/>
    <mergeCell ref="L64:M64"/>
    <mergeCell ref="L65:M65"/>
    <mergeCell ref="N64:O64"/>
    <mergeCell ref="N65:O65"/>
    <mergeCell ref="N66:O66"/>
    <mergeCell ref="A47:O47"/>
    <mergeCell ref="A61:L61"/>
    <mergeCell ref="A64:G64"/>
    <mergeCell ref="A65:G65"/>
    <mergeCell ref="H64:I64"/>
    <mergeCell ref="H65:I65"/>
    <mergeCell ref="J64:K64"/>
    <mergeCell ref="J65:K65"/>
    <mergeCell ref="N61:O61"/>
    <mergeCell ref="H48:I48"/>
    <mergeCell ref="J48:K48"/>
    <mergeCell ref="L48:M48"/>
    <mergeCell ref="N48:O48"/>
    <mergeCell ref="A63:G63"/>
    <mergeCell ref="H63:I63"/>
    <mergeCell ref="J63:K63"/>
    <mergeCell ref="L63:M63"/>
    <mergeCell ref="N63:O63"/>
    <mergeCell ref="N55:O55"/>
    <mergeCell ref="N56:O56"/>
    <mergeCell ref="N57:O57"/>
    <mergeCell ref="N58:O58"/>
    <mergeCell ref="N59:O59"/>
    <mergeCell ref="N60:O60"/>
    <mergeCell ref="N49:O49"/>
    <mergeCell ref="N50:O50"/>
    <mergeCell ref="N51:O51"/>
    <mergeCell ref="N52:O52"/>
    <mergeCell ref="N53:O53"/>
    <mergeCell ref="N54:O54"/>
    <mergeCell ref="J58:K58"/>
    <mergeCell ref="J59:K59"/>
    <mergeCell ref="L55:M55"/>
    <mergeCell ref="L56:M56"/>
    <mergeCell ref="L57:M57"/>
    <mergeCell ref="L58:M58"/>
    <mergeCell ref="L59:M59"/>
    <mergeCell ref="J60:K60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L60:M60"/>
    <mergeCell ref="L49:M49"/>
    <mergeCell ref="L50:M50"/>
    <mergeCell ref="L51:M51"/>
    <mergeCell ref="L53:M53"/>
    <mergeCell ref="L52:M52"/>
    <mergeCell ref="L54:M54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A55:G55"/>
    <mergeCell ref="A56:G56"/>
    <mergeCell ref="A57:G57"/>
    <mergeCell ref="A58:G58"/>
    <mergeCell ref="A59:G59"/>
    <mergeCell ref="A60:G60"/>
    <mergeCell ref="A49:G49"/>
    <mergeCell ref="A50:G50"/>
    <mergeCell ref="A51:G51"/>
    <mergeCell ref="A52:G52"/>
    <mergeCell ref="A53:G53"/>
    <mergeCell ref="A54:G54"/>
    <mergeCell ref="R44:S44"/>
    <mergeCell ref="R45:S45"/>
    <mergeCell ref="H36:I36"/>
    <mergeCell ref="J36:K36"/>
    <mergeCell ref="L36:M36"/>
    <mergeCell ref="R36:S36"/>
    <mergeCell ref="N36:O36"/>
    <mergeCell ref="P36:Q36"/>
    <mergeCell ref="P43:Q43"/>
    <mergeCell ref="P44:Q44"/>
    <mergeCell ref="P45:Q45"/>
    <mergeCell ref="R37:S37"/>
    <mergeCell ref="R38:S38"/>
    <mergeCell ref="R39:S39"/>
    <mergeCell ref="R40:S40"/>
    <mergeCell ref="R41:S41"/>
    <mergeCell ref="R42:S42"/>
    <mergeCell ref="R43:S43"/>
    <mergeCell ref="P37:Q37"/>
    <mergeCell ref="P38:Q38"/>
    <mergeCell ref="P40:Q40"/>
    <mergeCell ref="P41:Q41"/>
    <mergeCell ref="P42:Q42"/>
    <mergeCell ref="N40:O40"/>
    <mergeCell ref="N41:O41"/>
    <mergeCell ref="N42:O42"/>
    <mergeCell ref="N43:O43"/>
    <mergeCell ref="N44:O44"/>
    <mergeCell ref="N45:O45"/>
    <mergeCell ref="J45:K45"/>
    <mergeCell ref="L37:M37"/>
    <mergeCell ref="L38:M38"/>
    <mergeCell ref="L39:M39"/>
    <mergeCell ref="L40:M40"/>
    <mergeCell ref="L41:M41"/>
    <mergeCell ref="L42:M42"/>
    <mergeCell ref="L44:M44"/>
    <mergeCell ref="L45:M45"/>
    <mergeCell ref="H44:I44"/>
    <mergeCell ref="H45:I45"/>
    <mergeCell ref="J37:K37"/>
    <mergeCell ref="J38:K38"/>
    <mergeCell ref="J39:K39"/>
    <mergeCell ref="J40:K40"/>
    <mergeCell ref="J41:K41"/>
    <mergeCell ref="J42:K42"/>
    <mergeCell ref="J43:K43"/>
    <mergeCell ref="J44:K44"/>
    <mergeCell ref="K12:L12"/>
    <mergeCell ref="M12:N12"/>
    <mergeCell ref="H37:I37"/>
    <mergeCell ref="H38:I38"/>
    <mergeCell ref="H39:I39"/>
    <mergeCell ref="N37:O37"/>
    <mergeCell ref="L43:M43"/>
    <mergeCell ref="N38:O38"/>
    <mergeCell ref="N39:O39"/>
    <mergeCell ref="A35:S35"/>
    <mergeCell ref="K6:X6"/>
    <mergeCell ref="F26:G26"/>
    <mergeCell ref="F27:G27"/>
    <mergeCell ref="L26:M26"/>
    <mergeCell ref="S7:T7"/>
    <mergeCell ref="S8:T8"/>
    <mergeCell ref="P39:Q39"/>
    <mergeCell ref="L27:M27"/>
    <mergeCell ref="L25:M25"/>
    <mergeCell ref="N25:O25"/>
    <mergeCell ref="K7:L7"/>
    <mergeCell ref="J25:K25"/>
    <mergeCell ref="A26:E26"/>
    <mergeCell ref="A27:E27"/>
    <mergeCell ref="H25:I25"/>
    <mergeCell ref="A24:O24"/>
    <mergeCell ref="O7:P7"/>
    <mergeCell ref="G7:H7"/>
    <mergeCell ref="A28:E28"/>
    <mergeCell ref="A29:E29"/>
    <mergeCell ref="A30:E30"/>
    <mergeCell ref="A31:E31"/>
    <mergeCell ref="A48:G48"/>
    <mergeCell ref="F25:G25"/>
    <mergeCell ref="A25:E25"/>
    <mergeCell ref="F28:G28"/>
    <mergeCell ref="F29:G29"/>
    <mergeCell ref="F30:G30"/>
    <mergeCell ref="H40:I40"/>
    <mergeCell ref="H41:I41"/>
    <mergeCell ref="H42:I42"/>
    <mergeCell ref="H43:I43"/>
    <mergeCell ref="A15:V15"/>
    <mergeCell ref="C16:D16"/>
    <mergeCell ref="C20:D20"/>
    <mergeCell ref="U17:V17"/>
    <mergeCell ref="U18:V18"/>
    <mergeCell ref="U19:V19"/>
    <mergeCell ref="M7:N7"/>
    <mergeCell ref="E12:F12"/>
    <mergeCell ref="G12:H12"/>
    <mergeCell ref="I12:J12"/>
    <mergeCell ref="M10:N10"/>
    <mergeCell ref="M11:N11"/>
    <mergeCell ref="K8:L8"/>
    <mergeCell ref="K9:L9"/>
    <mergeCell ref="K10:L10"/>
    <mergeCell ref="K11:L11"/>
    <mergeCell ref="U21:V21"/>
    <mergeCell ref="A18:B18"/>
    <mergeCell ref="A19:B19"/>
    <mergeCell ref="A20:B20"/>
    <mergeCell ref="Q21:R21"/>
    <mergeCell ref="C17:D17"/>
    <mergeCell ref="C18:D18"/>
    <mergeCell ref="C19:D19"/>
    <mergeCell ref="U20:V20"/>
    <mergeCell ref="O20:P20"/>
    <mergeCell ref="A6:H6"/>
    <mergeCell ref="A7:B7"/>
    <mergeCell ref="C7:D7"/>
    <mergeCell ref="E7:F7"/>
    <mergeCell ref="A8:B8"/>
    <mergeCell ref="A17:B17"/>
    <mergeCell ref="C8:D8"/>
    <mergeCell ref="E8:F8"/>
    <mergeCell ref="G8:H8"/>
    <mergeCell ref="S21:T21"/>
    <mergeCell ref="S17:T17"/>
    <mergeCell ref="S18:T18"/>
    <mergeCell ref="S19:T19"/>
    <mergeCell ref="S20:T20"/>
    <mergeCell ref="O19:P19"/>
    <mergeCell ref="Q20:R20"/>
    <mergeCell ref="O17:P17"/>
    <mergeCell ref="I20:J20"/>
    <mergeCell ref="K18:L18"/>
    <mergeCell ref="K19:L19"/>
    <mergeCell ref="K20:L20"/>
    <mergeCell ref="M17:N17"/>
    <mergeCell ref="O18:P18"/>
    <mergeCell ref="M20:N20"/>
    <mergeCell ref="K17:L17"/>
    <mergeCell ref="U16:V16"/>
    <mergeCell ref="E19:F19"/>
    <mergeCell ref="E20:F20"/>
    <mergeCell ref="G18:H18"/>
    <mergeCell ref="G19:H19"/>
    <mergeCell ref="G20:H20"/>
    <mergeCell ref="Q17:R17"/>
    <mergeCell ref="Q18:R18"/>
    <mergeCell ref="I19:J19"/>
    <mergeCell ref="Q16:R16"/>
    <mergeCell ref="S16:T16"/>
    <mergeCell ref="A16:B16"/>
    <mergeCell ref="M18:N18"/>
    <mergeCell ref="M19:N19"/>
    <mergeCell ref="Q19:R19"/>
    <mergeCell ref="K16:L16"/>
    <mergeCell ref="M16:N16"/>
    <mergeCell ref="O16:P16"/>
    <mergeCell ref="M8:N8"/>
    <mergeCell ref="M9:N9"/>
    <mergeCell ref="E16:F16"/>
    <mergeCell ref="G16:H16"/>
    <mergeCell ref="E17:F17"/>
    <mergeCell ref="E18:F18"/>
    <mergeCell ref="G17:H17"/>
    <mergeCell ref="I16:J16"/>
    <mergeCell ref="I17:J17"/>
    <mergeCell ref="I18:J18"/>
    <mergeCell ref="F31:G31"/>
    <mergeCell ref="F32:G32"/>
    <mergeCell ref="H26:I26"/>
    <mergeCell ref="H27:I27"/>
    <mergeCell ref="H28:I28"/>
    <mergeCell ref="H29:I29"/>
    <mergeCell ref="H30:I30"/>
    <mergeCell ref="H32:I32"/>
    <mergeCell ref="L32:M32"/>
    <mergeCell ref="J26:K26"/>
    <mergeCell ref="J27:K27"/>
    <mergeCell ref="J28:K28"/>
    <mergeCell ref="J29:K29"/>
    <mergeCell ref="J30:K30"/>
    <mergeCell ref="J31:K31"/>
    <mergeCell ref="N26:O26"/>
    <mergeCell ref="N27:O27"/>
    <mergeCell ref="N28:O28"/>
    <mergeCell ref="N29:O29"/>
    <mergeCell ref="N30:O30"/>
    <mergeCell ref="N31:O31"/>
    <mergeCell ref="A36:G36"/>
    <mergeCell ref="A37:G37"/>
    <mergeCell ref="A38:G38"/>
    <mergeCell ref="A39:G39"/>
    <mergeCell ref="L28:M28"/>
    <mergeCell ref="L29:M29"/>
    <mergeCell ref="L30:M30"/>
    <mergeCell ref="L31:M31"/>
    <mergeCell ref="H31:I31"/>
    <mergeCell ref="J32:K32"/>
    <mergeCell ref="M79:N79"/>
    <mergeCell ref="M80:N80"/>
    <mergeCell ref="A3:X3"/>
    <mergeCell ref="A1:X1"/>
    <mergeCell ref="A40:G40"/>
    <mergeCell ref="A41:G41"/>
    <mergeCell ref="A42:G42"/>
    <mergeCell ref="A43:G43"/>
    <mergeCell ref="A44:G44"/>
    <mergeCell ref="N32:O32"/>
  </mergeCells>
  <printOptions/>
  <pageMargins left="0.75" right="0.75" top="0.5" bottom="0.7" header="0.5" footer="0.5"/>
  <pageSetup horizontalDpi="600" verticalDpi="600" orientation="landscape" r:id="rId4"/>
  <headerFooter alignWithMargins="0">
    <oddFooter>&amp;L&amp;"-,Regular"&amp;9Copyright 2011. DataNet Quality Systems. All rights reserved.&amp;R&amp;"-,Regular"&amp;9Page &amp;P of &amp;N</oddFooter>
  </headerFooter>
  <rowBreaks count="2" manualBreakCount="2">
    <brk id="23" max="255" man="1"/>
    <brk id="4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view="pageLayout" workbookViewId="0" topLeftCell="A1">
      <selection activeCell="A3" sqref="A3:X3"/>
    </sheetView>
  </sheetViews>
  <sheetFormatPr defaultColWidth="5.140625" defaultRowHeight="12.75"/>
  <cols>
    <col min="1" max="14" width="5.140625" style="2" customWidth="1"/>
    <col min="15" max="15" width="6.57421875" style="2" customWidth="1"/>
    <col min="16" max="16384" width="5.140625" style="2" customWidth="1"/>
  </cols>
  <sheetData>
    <row r="1" spans="1:24" ht="25.5" customHeight="1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42.75" customHeight="1">
      <c r="A2" s="21"/>
      <c r="B2" s="21"/>
      <c r="C2" s="21"/>
      <c r="D2" s="21"/>
      <c r="E2" s="21"/>
      <c r="F2" s="21"/>
      <c r="G2" s="21"/>
      <c r="H2" s="21"/>
      <c r="I2" s="77" t="s">
        <v>112</v>
      </c>
      <c r="J2" s="77"/>
      <c r="K2" s="77"/>
      <c r="L2" s="77"/>
      <c r="M2" s="77"/>
      <c r="N2" s="77"/>
      <c r="O2" s="77"/>
      <c r="P2" s="77"/>
      <c r="Q2" s="21"/>
      <c r="R2" s="21"/>
      <c r="S2" s="21"/>
      <c r="T2" s="21"/>
      <c r="U2" s="21"/>
      <c r="V2" s="21"/>
      <c r="W2" s="21"/>
      <c r="X2" s="21"/>
    </row>
    <row r="3" spans="1:24" ht="25.5" customHeight="1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25.5" customHeight="1">
      <c r="A6" s="48" t="s">
        <v>98</v>
      </c>
      <c r="B6" s="48"/>
      <c r="C6" s="48"/>
      <c r="D6" s="48"/>
      <c r="E6" s="48"/>
      <c r="F6" s="48"/>
      <c r="G6" s="48"/>
      <c r="H6" s="48"/>
      <c r="I6" s="6"/>
      <c r="J6" s="6"/>
      <c r="K6" s="22" t="s">
        <v>99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51.75" customHeight="1">
      <c r="A7" s="35" t="s">
        <v>1</v>
      </c>
      <c r="B7" s="35"/>
      <c r="C7" s="35" t="s">
        <v>2</v>
      </c>
      <c r="D7" s="35"/>
      <c r="E7" s="35" t="s">
        <v>3</v>
      </c>
      <c r="F7" s="35"/>
      <c r="G7" s="35" t="s">
        <v>4</v>
      </c>
      <c r="H7" s="35"/>
      <c r="I7" s="3"/>
      <c r="J7" s="3"/>
      <c r="K7" s="35" t="s">
        <v>88</v>
      </c>
      <c r="L7" s="35"/>
      <c r="M7" s="35" t="s">
        <v>65</v>
      </c>
      <c r="N7" s="35"/>
      <c r="O7" s="35" t="s">
        <v>68</v>
      </c>
      <c r="P7" s="35"/>
      <c r="Q7" s="35" t="s">
        <v>63</v>
      </c>
      <c r="R7" s="35"/>
      <c r="S7" s="35" t="s">
        <v>94</v>
      </c>
      <c r="T7" s="35"/>
      <c r="U7" s="35" t="s">
        <v>64</v>
      </c>
      <c r="V7" s="35"/>
      <c r="W7" s="35" t="s">
        <v>8</v>
      </c>
      <c r="X7" s="35"/>
    </row>
    <row r="8" spans="1:24" ht="12.75">
      <c r="A8" s="49"/>
      <c r="B8" s="49"/>
      <c r="C8" s="34"/>
      <c r="D8" s="34"/>
      <c r="E8" s="49"/>
      <c r="F8" s="49"/>
      <c r="G8" s="34"/>
      <c r="H8" s="34"/>
      <c r="I8" s="4"/>
      <c r="J8" s="4"/>
      <c r="K8" s="49" t="s">
        <v>80</v>
      </c>
      <c r="L8" s="49"/>
      <c r="M8" s="34"/>
      <c r="N8" s="34"/>
      <c r="O8" s="49"/>
      <c r="P8" s="49"/>
      <c r="Q8" s="30">
        <f>M8*O8</f>
        <v>0</v>
      </c>
      <c r="R8" s="30"/>
      <c r="S8" s="32">
        <v>0.25</v>
      </c>
      <c r="T8" s="32"/>
      <c r="U8" s="30">
        <f>Q8-W8</f>
        <v>0</v>
      </c>
      <c r="V8" s="30"/>
      <c r="W8" s="30">
        <f>Q8*S8</f>
        <v>0</v>
      </c>
      <c r="X8" s="30"/>
    </row>
    <row r="9" spans="1:24" ht="12.75">
      <c r="A9" s="4"/>
      <c r="B9" s="4"/>
      <c r="C9" s="4"/>
      <c r="D9" s="4"/>
      <c r="E9" s="4"/>
      <c r="F9" s="4"/>
      <c r="G9" s="4"/>
      <c r="H9" s="4"/>
      <c r="I9" s="4"/>
      <c r="J9" s="4"/>
      <c r="K9" s="49" t="s">
        <v>81</v>
      </c>
      <c r="L9" s="49"/>
      <c r="M9" s="34"/>
      <c r="N9" s="34"/>
      <c r="O9" s="49"/>
      <c r="P9" s="49"/>
      <c r="Q9" s="30">
        <f>M9*O9</f>
        <v>0</v>
      </c>
      <c r="R9" s="30"/>
      <c r="S9" s="32">
        <v>0.25</v>
      </c>
      <c r="T9" s="32"/>
      <c r="U9" s="30">
        <f>Q9-W9</f>
        <v>0</v>
      </c>
      <c r="V9" s="30"/>
      <c r="W9" s="30">
        <f>Q9*S9</f>
        <v>0</v>
      </c>
      <c r="X9" s="30"/>
    </row>
    <row r="10" spans="1:2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49" t="s">
        <v>95</v>
      </c>
      <c r="L10" s="49"/>
      <c r="M10" s="52"/>
      <c r="N10" s="52"/>
      <c r="O10" s="74"/>
      <c r="P10" s="74"/>
      <c r="Q10" s="30">
        <f>M10*O10</f>
        <v>0</v>
      </c>
      <c r="R10" s="30"/>
      <c r="S10" s="32">
        <v>0.25</v>
      </c>
      <c r="T10" s="32"/>
      <c r="U10" s="30">
        <f>Q10-W10</f>
        <v>0</v>
      </c>
      <c r="V10" s="30"/>
      <c r="W10" s="30">
        <f>Q10*S10</f>
        <v>0</v>
      </c>
      <c r="X10" s="30"/>
    </row>
    <row r="11" spans="11:24" ht="25.5" customHeight="1">
      <c r="K11" s="49" t="s">
        <v>96</v>
      </c>
      <c r="L11" s="49"/>
      <c r="M11" s="52"/>
      <c r="N11" s="52"/>
      <c r="O11" s="74"/>
      <c r="P11" s="74"/>
      <c r="Q11" s="30">
        <f>M11*O11</f>
        <v>0</v>
      </c>
      <c r="R11" s="30"/>
      <c r="S11" s="32">
        <v>0.25</v>
      </c>
      <c r="T11" s="32"/>
      <c r="U11" s="30">
        <f>Q11-W11</f>
        <v>0</v>
      </c>
      <c r="V11" s="30"/>
      <c r="W11" s="30">
        <f>Q11*S11</f>
        <v>0</v>
      </c>
      <c r="X11" s="30"/>
    </row>
    <row r="12" spans="5:24" ht="12.75"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"/>
      <c r="P12" s="11" t="s">
        <v>0</v>
      </c>
      <c r="Q12" s="28">
        <f>SUM(Q8:Q11)</f>
        <v>0</v>
      </c>
      <c r="R12" s="28"/>
      <c r="S12" s="72"/>
      <c r="T12" s="72"/>
      <c r="U12" s="71">
        <f>SUM(U8:U11)</f>
        <v>0</v>
      </c>
      <c r="V12" s="71"/>
      <c r="W12" s="71">
        <f>SUM(W8:W11)</f>
        <v>0</v>
      </c>
      <c r="X12" s="71"/>
    </row>
    <row r="13" spans="1:17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"/>
      <c r="P13" s="4"/>
      <c r="Q13" s="4"/>
    </row>
    <row r="14" spans="1:17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"/>
      <c r="P14" s="4"/>
      <c r="Q14" s="4"/>
    </row>
    <row r="15" spans="1:23" ht="25.5" customHeight="1">
      <c r="A15" s="48" t="s">
        <v>100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6"/>
    </row>
    <row r="16" spans="1:22" s="5" customFormat="1" ht="51.75" customHeight="1">
      <c r="A16" s="40" t="s">
        <v>97</v>
      </c>
      <c r="B16" s="41"/>
      <c r="C16" s="35" t="s">
        <v>9</v>
      </c>
      <c r="D16" s="35"/>
      <c r="E16" s="35" t="s">
        <v>5</v>
      </c>
      <c r="F16" s="35"/>
      <c r="G16" s="35" t="s">
        <v>10</v>
      </c>
      <c r="H16" s="35"/>
      <c r="I16" s="35" t="s">
        <v>11</v>
      </c>
      <c r="J16" s="35"/>
      <c r="K16" s="35" t="s">
        <v>12</v>
      </c>
      <c r="L16" s="35"/>
      <c r="M16" s="35" t="s">
        <v>13</v>
      </c>
      <c r="N16" s="35"/>
      <c r="O16" s="35" t="s">
        <v>14</v>
      </c>
      <c r="P16" s="35"/>
      <c r="Q16" s="35" t="s">
        <v>6</v>
      </c>
      <c r="R16" s="35"/>
      <c r="S16" s="35" t="s">
        <v>7</v>
      </c>
      <c r="T16" s="35"/>
      <c r="U16" s="35" t="s">
        <v>15</v>
      </c>
      <c r="V16" s="35"/>
    </row>
    <row r="17" spans="1:22" ht="12.75">
      <c r="A17" s="36" t="s">
        <v>90</v>
      </c>
      <c r="B17" s="50"/>
      <c r="C17" s="49"/>
      <c r="D17" s="49"/>
      <c r="E17" s="34"/>
      <c r="F17" s="34"/>
      <c r="G17" s="36"/>
      <c r="H17" s="37"/>
      <c r="I17" s="38"/>
      <c r="J17" s="39"/>
      <c r="K17" s="38">
        <v>1.33</v>
      </c>
      <c r="L17" s="39"/>
      <c r="M17" s="42">
        <f>IF(K17&lt;&gt;0,(2*(1-NORMSDIST(3*I17)))*1000000," ")</f>
        <v>1000000</v>
      </c>
      <c r="N17" s="43"/>
      <c r="O17" s="46">
        <f>IF(K17&lt;&gt;0,(2*(1-NORMSDIST(3*K17)))*1000000," ")</f>
        <v>66.07329525687433</v>
      </c>
      <c r="P17" s="47"/>
      <c r="Q17" s="44" t="str">
        <f>IF(C17&lt;&gt;0,(M17/(1000000/C17)*E17)," ")</f>
        <v> </v>
      </c>
      <c r="R17" s="45"/>
      <c r="S17" s="44" t="e">
        <f>Q17-U17</f>
        <v>#VALUE!</v>
      </c>
      <c r="T17" s="45"/>
      <c r="U17" s="44" t="str">
        <f>IF(C17&lt;&gt;0,(((M17-O17)/(1000000/C17))*E17)," ")</f>
        <v> </v>
      </c>
      <c r="V17" s="45"/>
    </row>
    <row r="18" spans="1:22" ht="12.75">
      <c r="A18" s="36" t="s">
        <v>91</v>
      </c>
      <c r="B18" s="50"/>
      <c r="C18" s="49"/>
      <c r="D18" s="49"/>
      <c r="E18" s="34"/>
      <c r="F18" s="34"/>
      <c r="G18" s="36"/>
      <c r="H18" s="37"/>
      <c r="I18" s="38"/>
      <c r="J18" s="39"/>
      <c r="K18" s="38">
        <v>1.33</v>
      </c>
      <c r="L18" s="39"/>
      <c r="M18" s="42">
        <f>IF(K18&lt;&gt;0,(2*(1-NORMSDIST(3*I18)))*1000000," ")</f>
        <v>1000000</v>
      </c>
      <c r="N18" s="43"/>
      <c r="O18" s="46">
        <f>IF(K18&lt;&gt;0,(2*(1-NORMSDIST(3*K18)))*1000000," ")</f>
        <v>66.07329525687433</v>
      </c>
      <c r="P18" s="47"/>
      <c r="Q18" s="44" t="str">
        <f>IF(C18&lt;&gt;0,(M18/(1000000/C18)*E18)," ")</f>
        <v> </v>
      </c>
      <c r="R18" s="45"/>
      <c r="S18" s="44" t="e">
        <f>Q18-U18</f>
        <v>#VALUE!</v>
      </c>
      <c r="T18" s="45"/>
      <c r="U18" s="44" t="str">
        <f>IF(C18&lt;&gt;0,(((M18-O18)/(1000000/C18))*E18)," ")</f>
        <v> </v>
      </c>
      <c r="V18" s="45"/>
    </row>
    <row r="19" spans="1:22" ht="12.75">
      <c r="A19" s="36" t="s">
        <v>92</v>
      </c>
      <c r="B19" s="50"/>
      <c r="C19" s="49"/>
      <c r="D19" s="49"/>
      <c r="E19" s="34"/>
      <c r="F19" s="34"/>
      <c r="G19" s="36"/>
      <c r="H19" s="37"/>
      <c r="I19" s="38"/>
      <c r="J19" s="39"/>
      <c r="K19" s="38">
        <v>1.33</v>
      </c>
      <c r="L19" s="39"/>
      <c r="M19" s="42">
        <f>IF(K19&lt;&gt;0,(2*(1-NORMSDIST(3*I19)))*1000000," ")</f>
        <v>1000000</v>
      </c>
      <c r="N19" s="43"/>
      <c r="O19" s="46">
        <f>IF(K19&lt;&gt;0,(2*(1-NORMSDIST(3*K19)))*1000000," ")</f>
        <v>66.07329525687433</v>
      </c>
      <c r="P19" s="47"/>
      <c r="Q19" s="44" t="str">
        <f>IF(C19&lt;&gt;0,(M19/(1000000/C19)*E19)," ")</f>
        <v> </v>
      </c>
      <c r="R19" s="45"/>
      <c r="S19" s="44" t="e">
        <f>Q19-U19</f>
        <v>#VALUE!</v>
      </c>
      <c r="T19" s="45"/>
      <c r="U19" s="44" t="str">
        <f>IF(C19&lt;&gt;0,(((M19-O19)/(1000000/C19))*E19)," ")</f>
        <v> </v>
      </c>
      <c r="V19" s="45"/>
    </row>
    <row r="20" spans="1:22" ht="12.75">
      <c r="A20" s="36" t="s">
        <v>93</v>
      </c>
      <c r="B20" s="50"/>
      <c r="C20" s="49"/>
      <c r="D20" s="49"/>
      <c r="E20" s="34"/>
      <c r="F20" s="34"/>
      <c r="G20" s="36"/>
      <c r="H20" s="37"/>
      <c r="I20" s="38"/>
      <c r="J20" s="39"/>
      <c r="K20" s="38">
        <v>1.33</v>
      </c>
      <c r="L20" s="39"/>
      <c r="M20" s="42">
        <f>IF(K20&lt;&gt;0,(2*(1-NORMSDIST(3*I20)))*1000000," ")</f>
        <v>1000000</v>
      </c>
      <c r="N20" s="43"/>
      <c r="O20" s="46">
        <f>IF(K20&lt;&gt;0,(2*(1-NORMSDIST(3*K20)))*1000000," ")</f>
        <v>66.07329525687433</v>
      </c>
      <c r="P20" s="47"/>
      <c r="Q20" s="44" t="str">
        <f>IF(C20&lt;&gt;0,(M20/(1000000/C20)*E20)," ")</f>
        <v> </v>
      </c>
      <c r="R20" s="45"/>
      <c r="S20" s="44" t="e">
        <f>Q20-U20</f>
        <v>#VALUE!</v>
      </c>
      <c r="T20" s="45"/>
      <c r="U20" s="44" t="str">
        <f>IF(C20&lt;&gt;0,(((M20-O20)/(1000000/C20))*E20)," ")</f>
        <v> </v>
      </c>
      <c r="V20" s="45"/>
    </row>
    <row r="21" spans="1:22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10" t="s">
        <v>0</v>
      </c>
      <c r="Q21" s="28">
        <f>SUM(Q17:Q20)</f>
        <v>0</v>
      </c>
      <c r="R21" s="28"/>
      <c r="S21" s="28">
        <f>Q21-U21</f>
        <v>0</v>
      </c>
      <c r="T21" s="28"/>
      <c r="U21" s="28">
        <f>SUM(U17:U20)</f>
        <v>0</v>
      </c>
      <c r="V21" s="28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17" ht="25.5" customHeight="1">
      <c r="A24" s="48" t="s">
        <v>107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6"/>
      <c r="Q24" s="6"/>
    </row>
    <row r="25" spans="1:17" ht="51.75" customHeight="1">
      <c r="A25" s="29" t="s">
        <v>18</v>
      </c>
      <c r="B25" s="29"/>
      <c r="C25" s="29"/>
      <c r="D25" s="29"/>
      <c r="E25" s="29"/>
      <c r="F25" s="35" t="s">
        <v>19</v>
      </c>
      <c r="G25" s="35"/>
      <c r="H25" s="35" t="s">
        <v>20</v>
      </c>
      <c r="I25" s="35"/>
      <c r="J25" s="35" t="s">
        <v>103</v>
      </c>
      <c r="K25" s="35"/>
      <c r="L25" s="35" t="s">
        <v>21</v>
      </c>
      <c r="M25" s="35"/>
      <c r="N25" s="35" t="s">
        <v>8</v>
      </c>
      <c r="O25" s="35"/>
      <c r="P25" s="4"/>
      <c r="Q25" s="4"/>
    </row>
    <row r="26" spans="1:17" ht="12.75">
      <c r="A26" s="27" t="s">
        <v>22</v>
      </c>
      <c r="B26" s="27"/>
      <c r="C26" s="27"/>
      <c r="D26" s="27"/>
      <c r="E26" s="27"/>
      <c r="F26" s="33"/>
      <c r="G26" s="33"/>
      <c r="H26" s="30">
        <f aca="true" t="shared" si="0" ref="H26:H31">F26/24</f>
        <v>0</v>
      </c>
      <c r="I26" s="30"/>
      <c r="J26" s="32">
        <v>1</v>
      </c>
      <c r="K26" s="32"/>
      <c r="L26" s="30">
        <f aca="true" t="shared" si="1" ref="L26:L31">H26-N26</f>
        <v>0</v>
      </c>
      <c r="M26" s="30"/>
      <c r="N26" s="30">
        <f aca="true" t="shared" si="2" ref="N26:N31">H26*J26</f>
        <v>0</v>
      </c>
      <c r="O26" s="30"/>
      <c r="P26" s="4"/>
      <c r="Q26" s="4"/>
    </row>
    <row r="27" spans="1:17" ht="12.75">
      <c r="A27" s="27" t="s">
        <v>23</v>
      </c>
      <c r="B27" s="27"/>
      <c r="C27" s="27"/>
      <c r="D27" s="27"/>
      <c r="E27" s="27"/>
      <c r="F27" s="33"/>
      <c r="G27" s="33"/>
      <c r="H27" s="30">
        <f t="shared" si="0"/>
        <v>0</v>
      </c>
      <c r="I27" s="30"/>
      <c r="J27" s="32">
        <v>1</v>
      </c>
      <c r="K27" s="32"/>
      <c r="L27" s="30">
        <f t="shared" si="1"/>
        <v>0</v>
      </c>
      <c r="M27" s="30"/>
      <c r="N27" s="30">
        <f t="shared" si="2"/>
        <v>0</v>
      </c>
      <c r="O27" s="30"/>
      <c r="P27" s="4"/>
      <c r="Q27" s="4"/>
    </row>
    <row r="28" spans="1:17" ht="12.75">
      <c r="A28" s="27" t="s">
        <v>24</v>
      </c>
      <c r="B28" s="27"/>
      <c r="C28" s="27"/>
      <c r="D28" s="27"/>
      <c r="E28" s="27"/>
      <c r="F28" s="33"/>
      <c r="G28" s="33"/>
      <c r="H28" s="30">
        <f t="shared" si="0"/>
        <v>0</v>
      </c>
      <c r="I28" s="30"/>
      <c r="J28" s="32">
        <v>1</v>
      </c>
      <c r="K28" s="32"/>
      <c r="L28" s="30">
        <f t="shared" si="1"/>
        <v>0</v>
      </c>
      <c r="M28" s="30"/>
      <c r="N28" s="30">
        <f t="shared" si="2"/>
        <v>0</v>
      </c>
      <c r="O28" s="30"/>
      <c r="P28" s="4"/>
      <c r="Q28" s="4"/>
    </row>
    <row r="29" spans="1:17" ht="12.75">
      <c r="A29" s="27" t="s">
        <v>25</v>
      </c>
      <c r="B29" s="27"/>
      <c r="C29" s="27"/>
      <c r="D29" s="27"/>
      <c r="E29" s="27"/>
      <c r="F29" s="33"/>
      <c r="G29" s="33"/>
      <c r="H29" s="30">
        <f t="shared" si="0"/>
        <v>0</v>
      </c>
      <c r="I29" s="30"/>
      <c r="J29" s="32">
        <v>1</v>
      </c>
      <c r="K29" s="32"/>
      <c r="L29" s="30">
        <f t="shared" si="1"/>
        <v>0</v>
      </c>
      <c r="M29" s="30"/>
      <c r="N29" s="30">
        <f t="shared" si="2"/>
        <v>0</v>
      </c>
      <c r="O29" s="30"/>
      <c r="P29" s="4"/>
      <c r="Q29" s="4"/>
    </row>
    <row r="30" spans="1:17" ht="12.75">
      <c r="A30" s="27" t="s">
        <v>26</v>
      </c>
      <c r="B30" s="27"/>
      <c r="C30" s="27"/>
      <c r="D30" s="27"/>
      <c r="E30" s="27"/>
      <c r="F30" s="33"/>
      <c r="G30" s="33"/>
      <c r="H30" s="30">
        <f t="shared" si="0"/>
        <v>0</v>
      </c>
      <c r="I30" s="30"/>
      <c r="J30" s="32">
        <v>1</v>
      </c>
      <c r="K30" s="32"/>
      <c r="L30" s="30">
        <f t="shared" si="1"/>
        <v>0</v>
      </c>
      <c r="M30" s="30"/>
      <c r="N30" s="30">
        <f t="shared" si="2"/>
        <v>0</v>
      </c>
      <c r="O30" s="30"/>
      <c r="P30" s="4"/>
      <c r="Q30" s="4"/>
    </row>
    <row r="31" spans="1:17" ht="12.75">
      <c r="A31" s="27" t="s">
        <v>27</v>
      </c>
      <c r="B31" s="27"/>
      <c r="C31" s="27"/>
      <c r="D31" s="27"/>
      <c r="E31" s="27"/>
      <c r="F31" s="33"/>
      <c r="G31" s="33"/>
      <c r="H31" s="30">
        <f t="shared" si="0"/>
        <v>0</v>
      </c>
      <c r="I31" s="30"/>
      <c r="J31" s="32">
        <v>1</v>
      </c>
      <c r="K31" s="32"/>
      <c r="L31" s="30">
        <f t="shared" si="1"/>
        <v>0</v>
      </c>
      <c r="M31" s="30"/>
      <c r="N31" s="30">
        <f t="shared" si="2"/>
        <v>0</v>
      </c>
      <c r="O31" s="30"/>
      <c r="P31" s="4"/>
      <c r="Q31" s="4"/>
    </row>
    <row r="32" spans="1:17" ht="12.75">
      <c r="A32" s="65"/>
      <c r="B32" s="65"/>
      <c r="C32" s="65"/>
      <c r="D32" s="66"/>
      <c r="E32" s="9" t="s">
        <v>0</v>
      </c>
      <c r="F32" s="28">
        <f>SUM(F26:F31)</f>
        <v>0</v>
      </c>
      <c r="G32" s="28"/>
      <c r="H32" s="28">
        <f>SUM(H26:H31)</f>
        <v>0</v>
      </c>
      <c r="I32" s="28"/>
      <c r="J32" s="31"/>
      <c r="K32" s="31"/>
      <c r="L32" s="28">
        <f>SUM(L26:L31)</f>
        <v>0</v>
      </c>
      <c r="M32" s="28"/>
      <c r="N32" s="28">
        <f>SUM(N26:N31)</f>
        <v>0</v>
      </c>
      <c r="O32" s="28"/>
      <c r="P32" s="4"/>
      <c r="Q32" s="4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7"/>
    </row>
    <row r="35" spans="1:19" ht="25.5" customHeight="1">
      <c r="A35" s="54" t="s">
        <v>101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51.75" customHeight="1">
      <c r="A36" s="29" t="s">
        <v>28</v>
      </c>
      <c r="B36" s="29"/>
      <c r="C36" s="29"/>
      <c r="D36" s="29"/>
      <c r="E36" s="29"/>
      <c r="F36" s="29"/>
      <c r="G36" s="29"/>
      <c r="H36" s="35" t="s">
        <v>29</v>
      </c>
      <c r="I36" s="35"/>
      <c r="J36" s="35" t="s">
        <v>30</v>
      </c>
      <c r="K36" s="35"/>
      <c r="L36" s="35" t="s">
        <v>31</v>
      </c>
      <c r="M36" s="35"/>
      <c r="N36" s="35" t="s">
        <v>32</v>
      </c>
      <c r="O36" s="35"/>
      <c r="P36" s="35" t="s">
        <v>21</v>
      </c>
      <c r="Q36" s="35"/>
      <c r="R36" s="35" t="s">
        <v>33</v>
      </c>
      <c r="S36" s="35"/>
    </row>
    <row r="37" spans="1:19" ht="12.75">
      <c r="A37" s="27" t="s">
        <v>69</v>
      </c>
      <c r="B37" s="27"/>
      <c r="C37" s="27"/>
      <c r="D37" s="27"/>
      <c r="E37" s="27"/>
      <c r="F37" s="27"/>
      <c r="G37" s="27"/>
      <c r="H37" s="53"/>
      <c r="I37" s="53"/>
      <c r="J37" s="55"/>
      <c r="K37" s="55"/>
      <c r="L37" s="30">
        <f aca="true" t="shared" si="3" ref="L37:L44">H37*J37</f>
        <v>0</v>
      </c>
      <c r="M37" s="30"/>
      <c r="N37" s="53"/>
      <c r="O37" s="53"/>
      <c r="P37" s="30">
        <f aca="true" t="shared" si="4" ref="P37:P44">J37*N37</f>
        <v>0</v>
      </c>
      <c r="Q37" s="30"/>
      <c r="R37" s="60">
        <f aca="true" t="shared" si="5" ref="R37:R44">L37-P37</f>
        <v>0</v>
      </c>
      <c r="S37" s="60"/>
    </row>
    <row r="38" spans="1:19" ht="12.75">
      <c r="A38" s="27" t="s">
        <v>70</v>
      </c>
      <c r="B38" s="27"/>
      <c r="C38" s="27"/>
      <c r="D38" s="27"/>
      <c r="E38" s="27"/>
      <c r="F38" s="27"/>
      <c r="G38" s="27"/>
      <c r="H38" s="53"/>
      <c r="I38" s="53"/>
      <c r="J38" s="55"/>
      <c r="K38" s="55"/>
      <c r="L38" s="30">
        <f t="shared" si="3"/>
        <v>0</v>
      </c>
      <c r="M38" s="30"/>
      <c r="N38" s="53"/>
      <c r="O38" s="53"/>
      <c r="P38" s="30">
        <f t="shared" si="4"/>
        <v>0</v>
      </c>
      <c r="Q38" s="30"/>
      <c r="R38" s="60">
        <f t="shared" si="5"/>
        <v>0</v>
      </c>
      <c r="S38" s="60"/>
    </row>
    <row r="39" spans="1:19" ht="12.75">
      <c r="A39" s="27" t="s">
        <v>71</v>
      </c>
      <c r="B39" s="27"/>
      <c r="C39" s="27"/>
      <c r="D39" s="27"/>
      <c r="E39" s="27"/>
      <c r="F39" s="27"/>
      <c r="G39" s="27"/>
      <c r="H39" s="53"/>
      <c r="I39" s="53"/>
      <c r="J39" s="55"/>
      <c r="K39" s="55"/>
      <c r="L39" s="30">
        <f t="shared" si="3"/>
        <v>0</v>
      </c>
      <c r="M39" s="30"/>
      <c r="N39" s="53"/>
      <c r="O39" s="53"/>
      <c r="P39" s="30">
        <f t="shared" si="4"/>
        <v>0</v>
      </c>
      <c r="Q39" s="30"/>
      <c r="R39" s="60">
        <f t="shared" si="5"/>
        <v>0</v>
      </c>
      <c r="S39" s="60"/>
    </row>
    <row r="40" spans="1:19" ht="12.75">
      <c r="A40" s="27" t="s">
        <v>72</v>
      </c>
      <c r="B40" s="27"/>
      <c r="C40" s="27"/>
      <c r="D40" s="27"/>
      <c r="E40" s="27"/>
      <c r="F40" s="27"/>
      <c r="G40" s="27"/>
      <c r="H40" s="53"/>
      <c r="I40" s="53"/>
      <c r="J40" s="55"/>
      <c r="K40" s="55"/>
      <c r="L40" s="30">
        <f t="shared" si="3"/>
        <v>0</v>
      </c>
      <c r="M40" s="30"/>
      <c r="N40" s="53"/>
      <c r="O40" s="53"/>
      <c r="P40" s="30">
        <f t="shared" si="4"/>
        <v>0</v>
      </c>
      <c r="Q40" s="30"/>
      <c r="R40" s="60">
        <f t="shared" si="5"/>
        <v>0</v>
      </c>
      <c r="S40" s="60"/>
    </row>
    <row r="41" spans="1:19" ht="12.75">
      <c r="A41" s="27" t="s">
        <v>73</v>
      </c>
      <c r="B41" s="27"/>
      <c r="C41" s="27"/>
      <c r="D41" s="27"/>
      <c r="E41" s="27"/>
      <c r="F41" s="27"/>
      <c r="G41" s="27"/>
      <c r="H41" s="53"/>
      <c r="I41" s="53"/>
      <c r="J41" s="55"/>
      <c r="K41" s="55"/>
      <c r="L41" s="30">
        <f t="shared" si="3"/>
        <v>0</v>
      </c>
      <c r="M41" s="30"/>
      <c r="N41" s="53"/>
      <c r="O41" s="53"/>
      <c r="P41" s="30">
        <f t="shared" si="4"/>
        <v>0</v>
      </c>
      <c r="Q41" s="30"/>
      <c r="R41" s="60">
        <f t="shared" si="5"/>
        <v>0</v>
      </c>
      <c r="S41" s="60"/>
    </row>
    <row r="42" spans="1:19" ht="12.75">
      <c r="A42" s="27" t="s">
        <v>74</v>
      </c>
      <c r="B42" s="27"/>
      <c r="C42" s="27"/>
      <c r="D42" s="27"/>
      <c r="E42" s="27"/>
      <c r="F42" s="27"/>
      <c r="G42" s="27"/>
      <c r="H42" s="53"/>
      <c r="I42" s="53"/>
      <c r="J42" s="55"/>
      <c r="K42" s="55"/>
      <c r="L42" s="30">
        <f t="shared" si="3"/>
        <v>0</v>
      </c>
      <c r="M42" s="30"/>
      <c r="N42" s="53"/>
      <c r="O42" s="53"/>
      <c r="P42" s="30">
        <f t="shared" si="4"/>
        <v>0</v>
      </c>
      <c r="Q42" s="30"/>
      <c r="R42" s="60">
        <f t="shared" si="5"/>
        <v>0</v>
      </c>
      <c r="S42" s="60"/>
    </row>
    <row r="43" spans="1:19" ht="12.75">
      <c r="A43" s="27" t="s">
        <v>75</v>
      </c>
      <c r="B43" s="27"/>
      <c r="C43" s="27"/>
      <c r="D43" s="27"/>
      <c r="E43" s="27"/>
      <c r="F43" s="27"/>
      <c r="G43" s="27"/>
      <c r="H43" s="53"/>
      <c r="I43" s="53"/>
      <c r="J43" s="55"/>
      <c r="K43" s="55"/>
      <c r="L43" s="30">
        <f t="shared" si="3"/>
        <v>0</v>
      </c>
      <c r="M43" s="30"/>
      <c r="N43" s="53"/>
      <c r="O43" s="53"/>
      <c r="P43" s="30">
        <f t="shared" si="4"/>
        <v>0</v>
      </c>
      <c r="Q43" s="30"/>
      <c r="R43" s="60">
        <f t="shared" si="5"/>
        <v>0</v>
      </c>
      <c r="S43" s="60"/>
    </row>
    <row r="44" spans="1:19" ht="12.75">
      <c r="A44" s="27" t="s">
        <v>34</v>
      </c>
      <c r="B44" s="27"/>
      <c r="C44" s="27"/>
      <c r="D44" s="27"/>
      <c r="E44" s="27"/>
      <c r="F44" s="27"/>
      <c r="G44" s="27"/>
      <c r="H44" s="53"/>
      <c r="I44" s="53"/>
      <c r="J44" s="55"/>
      <c r="K44" s="55"/>
      <c r="L44" s="30">
        <f t="shared" si="3"/>
        <v>0</v>
      </c>
      <c r="M44" s="30"/>
      <c r="N44" s="53"/>
      <c r="O44" s="53"/>
      <c r="P44" s="30">
        <f t="shared" si="4"/>
        <v>0</v>
      </c>
      <c r="Q44" s="30"/>
      <c r="R44" s="60">
        <f t="shared" si="5"/>
        <v>0</v>
      </c>
      <c r="S44" s="60"/>
    </row>
    <row r="45" spans="1:19" ht="12.75">
      <c r="A45" s="65"/>
      <c r="B45" s="65"/>
      <c r="C45" s="65"/>
      <c r="D45" s="65"/>
      <c r="E45" s="65"/>
      <c r="F45" s="66"/>
      <c r="G45" s="9" t="s">
        <v>0</v>
      </c>
      <c r="H45" s="56">
        <f>SUM(H37:H44)</f>
        <v>0</v>
      </c>
      <c r="I45" s="57"/>
      <c r="J45" s="58"/>
      <c r="K45" s="59"/>
      <c r="L45" s="28">
        <f>SUM(L37:L44)</f>
        <v>0</v>
      </c>
      <c r="M45" s="28"/>
      <c r="N45" s="56">
        <f>SUM(N37:N44)</f>
        <v>0</v>
      </c>
      <c r="O45" s="57"/>
      <c r="P45" s="28">
        <f>SUM(P37:P44)</f>
        <v>0</v>
      </c>
      <c r="Q45" s="28"/>
      <c r="R45" s="28">
        <f>SUM(R37:R44)</f>
        <v>0</v>
      </c>
      <c r="S45" s="28"/>
    </row>
    <row r="47" spans="1:17" ht="30.75" customHeight="1">
      <c r="A47" s="76" t="s">
        <v>108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6"/>
      <c r="Q47" s="6"/>
    </row>
    <row r="48" spans="1:15" ht="27" customHeight="1">
      <c r="A48" s="29" t="s">
        <v>35</v>
      </c>
      <c r="B48" s="29"/>
      <c r="C48" s="29"/>
      <c r="D48" s="29"/>
      <c r="E48" s="29"/>
      <c r="F48" s="29"/>
      <c r="G48" s="29"/>
      <c r="H48" s="35" t="s">
        <v>36</v>
      </c>
      <c r="I48" s="35"/>
      <c r="J48" s="35" t="s">
        <v>37</v>
      </c>
      <c r="K48" s="35"/>
      <c r="L48" s="35" t="s">
        <v>38</v>
      </c>
      <c r="M48" s="35"/>
      <c r="N48" s="35" t="s">
        <v>39</v>
      </c>
      <c r="O48" s="35"/>
    </row>
    <row r="49" spans="1:15" ht="12.75">
      <c r="A49" s="61" t="s">
        <v>41</v>
      </c>
      <c r="B49" s="61"/>
      <c r="C49" s="61"/>
      <c r="D49" s="61"/>
      <c r="E49" s="61"/>
      <c r="F49" s="61"/>
      <c r="G49" s="61"/>
      <c r="H49" s="62" t="s">
        <v>42</v>
      </c>
      <c r="I49" s="62"/>
      <c r="J49" s="55">
        <v>1500</v>
      </c>
      <c r="K49" s="55"/>
      <c r="L49" s="53">
        <v>10</v>
      </c>
      <c r="M49" s="53"/>
      <c r="N49" s="30">
        <f aca="true" t="shared" si="6" ref="N49:N60">J49*L49</f>
        <v>15000</v>
      </c>
      <c r="O49" s="30"/>
    </row>
    <row r="50" spans="1:15" ht="12.75">
      <c r="A50" s="61" t="s">
        <v>76</v>
      </c>
      <c r="B50" s="61"/>
      <c r="C50" s="61"/>
      <c r="D50" s="61"/>
      <c r="E50" s="61"/>
      <c r="F50" s="61"/>
      <c r="G50" s="61"/>
      <c r="H50" s="62" t="s">
        <v>40</v>
      </c>
      <c r="I50" s="62"/>
      <c r="J50" s="55">
        <v>200</v>
      </c>
      <c r="K50" s="55"/>
      <c r="L50" s="53">
        <v>40</v>
      </c>
      <c r="M50" s="53"/>
      <c r="N50" s="30">
        <f t="shared" si="6"/>
        <v>8000</v>
      </c>
      <c r="O50" s="30"/>
    </row>
    <row r="51" spans="1:15" ht="12.75">
      <c r="A51" s="61" t="s">
        <v>43</v>
      </c>
      <c r="B51" s="61"/>
      <c r="C51" s="61"/>
      <c r="D51" s="61"/>
      <c r="E51" s="61"/>
      <c r="F51" s="61"/>
      <c r="G51" s="61"/>
      <c r="H51" s="62" t="s">
        <v>44</v>
      </c>
      <c r="I51" s="62"/>
      <c r="J51" s="55">
        <v>800</v>
      </c>
      <c r="K51" s="55"/>
      <c r="L51" s="53">
        <v>4</v>
      </c>
      <c r="M51" s="53"/>
      <c r="N51" s="30">
        <f t="shared" si="6"/>
        <v>3200</v>
      </c>
      <c r="O51" s="30"/>
    </row>
    <row r="52" spans="1:15" ht="12.75">
      <c r="A52" s="61" t="s">
        <v>45</v>
      </c>
      <c r="B52" s="61"/>
      <c r="C52" s="61"/>
      <c r="D52" s="61"/>
      <c r="E52" s="61"/>
      <c r="F52" s="61"/>
      <c r="G52" s="61"/>
      <c r="H52" s="62" t="s">
        <v>46</v>
      </c>
      <c r="I52" s="62"/>
      <c r="J52" s="55">
        <v>1500</v>
      </c>
      <c r="K52" s="55"/>
      <c r="L52" s="53">
        <v>1</v>
      </c>
      <c r="M52" s="53"/>
      <c r="N52" s="30">
        <f t="shared" si="6"/>
        <v>1500</v>
      </c>
      <c r="O52" s="30"/>
    </row>
    <row r="53" spans="1:15" ht="12.75">
      <c r="A53" s="61" t="s">
        <v>47</v>
      </c>
      <c r="B53" s="61"/>
      <c r="C53" s="61"/>
      <c r="D53" s="61"/>
      <c r="E53" s="61"/>
      <c r="F53" s="61"/>
      <c r="G53" s="61"/>
      <c r="H53" s="62" t="s">
        <v>42</v>
      </c>
      <c r="I53" s="62"/>
      <c r="J53" s="55">
        <v>500</v>
      </c>
      <c r="K53" s="55"/>
      <c r="L53" s="53">
        <v>10</v>
      </c>
      <c r="M53" s="53"/>
      <c r="N53" s="30">
        <f t="shared" si="6"/>
        <v>5000</v>
      </c>
      <c r="O53" s="30"/>
    </row>
    <row r="54" spans="1:15" ht="12.75">
      <c r="A54" s="61" t="s">
        <v>48</v>
      </c>
      <c r="B54" s="61"/>
      <c r="C54" s="61"/>
      <c r="D54" s="61"/>
      <c r="E54" s="61"/>
      <c r="F54" s="61"/>
      <c r="G54" s="61"/>
      <c r="H54" s="62" t="s">
        <v>77</v>
      </c>
      <c r="I54" s="62"/>
      <c r="J54" s="55">
        <v>2500</v>
      </c>
      <c r="K54" s="55"/>
      <c r="L54" s="53">
        <v>1</v>
      </c>
      <c r="M54" s="53"/>
      <c r="N54" s="30">
        <f t="shared" si="6"/>
        <v>2500</v>
      </c>
      <c r="O54" s="30"/>
    </row>
    <row r="55" spans="1:15" ht="12.75">
      <c r="A55" s="61" t="s">
        <v>49</v>
      </c>
      <c r="B55" s="61"/>
      <c r="C55" s="61"/>
      <c r="D55" s="61"/>
      <c r="E55" s="61"/>
      <c r="F55" s="61"/>
      <c r="G55" s="61"/>
      <c r="H55" s="62" t="s">
        <v>50</v>
      </c>
      <c r="I55" s="62"/>
      <c r="J55" s="55">
        <v>2000</v>
      </c>
      <c r="K55" s="55"/>
      <c r="L55" s="53">
        <v>2</v>
      </c>
      <c r="M55" s="53"/>
      <c r="N55" s="30">
        <f t="shared" si="6"/>
        <v>4000</v>
      </c>
      <c r="O55" s="30"/>
    </row>
    <row r="56" spans="1:15" ht="12.75">
      <c r="A56" s="61" t="s">
        <v>51</v>
      </c>
      <c r="B56" s="61"/>
      <c r="C56" s="61"/>
      <c r="D56" s="61"/>
      <c r="E56" s="61"/>
      <c r="F56" s="61"/>
      <c r="G56" s="61"/>
      <c r="H56" s="62" t="s">
        <v>50</v>
      </c>
      <c r="I56" s="62"/>
      <c r="J56" s="55">
        <v>1000</v>
      </c>
      <c r="K56" s="55"/>
      <c r="L56" s="53">
        <v>2</v>
      </c>
      <c r="M56" s="53"/>
      <c r="N56" s="30">
        <f t="shared" si="6"/>
        <v>2000</v>
      </c>
      <c r="O56" s="30"/>
    </row>
    <row r="57" spans="1:15" ht="12.75">
      <c r="A57" s="61" t="s">
        <v>52</v>
      </c>
      <c r="B57" s="61"/>
      <c r="C57" s="61"/>
      <c r="D57" s="61"/>
      <c r="E57" s="61"/>
      <c r="F57" s="61"/>
      <c r="G57" s="61"/>
      <c r="H57" s="62" t="s">
        <v>40</v>
      </c>
      <c r="I57" s="62"/>
      <c r="J57" s="55">
        <v>20</v>
      </c>
      <c r="K57" s="55"/>
      <c r="L57" s="53">
        <v>8</v>
      </c>
      <c r="M57" s="53"/>
      <c r="N57" s="30">
        <f t="shared" si="6"/>
        <v>160</v>
      </c>
      <c r="O57" s="30"/>
    </row>
    <row r="58" spans="1:15" ht="12.75">
      <c r="A58" s="61" t="s">
        <v>82</v>
      </c>
      <c r="B58" s="61"/>
      <c r="C58" s="61"/>
      <c r="D58" s="61"/>
      <c r="E58" s="61"/>
      <c r="F58" s="61"/>
      <c r="G58" s="61"/>
      <c r="H58" s="62" t="s">
        <v>40</v>
      </c>
      <c r="I58" s="62"/>
      <c r="J58" s="55">
        <v>25</v>
      </c>
      <c r="K58" s="55"/>
      <c r="L58" s="53">
        <v>40</v>
      </c>
      <c r="M58" s="53"/>
      <c r="N58" s="30">
        <f t="shared" si="6"/>
        <v>1000</v>
      </c>
      <c r="O58" s="30"/>
    </row>
    <row r="59" spans="1:15" ht="12.75">
      <c r="A59" s="61" t="s">
        <v>83</v>
      </c>
      <c r="B59" s="61"/>
      <c r="C59" s="61"/>
      <c r="D59" s="61"/>
      <c r="E59" s="61"/>
      <c r="F59" s="61"/>
      <c r="G59" s="61"/>
      <c r="H59" s="62" t="s">
        <v>40</v>
      </c>
      <c r="I59" s="62"/>
      <c r="J59" s="55">
        <v>25</v>
      </c>
      <c r="K59" s="55"/>
      <c r="L59" s="53">
        <v>40</v>
      </c>
      <c r="M59" s="53"/>
      <c r="N59" s="30">
        <f t="shared" si="6"/>
        <v>1000</v>
      </c>
      <c r="O59" s="30"/>
    </row>
    <row r="60" spans="1:15" ht="12.75">
      <c r="A60" s="61" t="s">
        <v>84</v>
      </c>
      <c r="B60" s="61"/>
      <c r="C60" s="61"/>
      <c r="D60" s="61"/>
      <c r="E60" s="61"/>
      <c r="F60" s="61"/>
      <c r="G60" s="61"/>
      <c r="H60" s="62" t="s">
        <v>40</v>
      </c>
      <c r="I60" s="62"/>
      <c r="J60" s="55">
        <v>25</v>
      </c>
      <c r="K60" s="55"/>
      <c r="L60" s="53">
        <v>80</v>
      </c>
      <c r="M60" s="53"/>
      <c r="N60" s="30">
        <f t="shared" si="6"/>
        <v>2000</v>
      </c>
      <c r="O60" s="30"/>
    </row>
    <row r="61" spans="1:15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9" t="s">
        <v>0</v>
      </c>
      <c r="N61" s="28">
        <f>SUM(N49:N60)</f>
        <v>45360</v>
      </c>
      <c r="O61" s="28"/>
    </row>
    <row r="62" spans="1:15" s="4" customFormat="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"/>
      <c r="N62" s="19"/>
      <c r="O62" s="19"/>
    </row>
    <row r="63" spans="1:15" ht="25.5" customHeight="1">
      <c r="A63" s="29" t="s">
        <v>53</v>
      </c>
      <c r="B63" s="29"/>
      <c r="C63" s="29"/>
      <c r="D63" s="29"/>
      <c r="E63" s="29"/>
      <c r="F63" s="29"/>
      <c r="G63" s="29"/>
      <c r="H63" s="35" t="s">
        <v>36</v>
      </c>
      <c r="I63" s="35"/>
      <c r="J63" s="35" t="s">
        <v>37</v>
      </c>
      <c r="K63" s="35"/>
      <c r="L63" s="35" t="s">
        <v>38</v>
      </c>
      <c r="M63" s="35"/>
      <c r="N63" s="35" t="s">
        <v>39</v>
      </c>
      <c r="O63" s="35"/>
    </row>
    <row r="64" spans="1:15" ht="12.75">
      <c r="A64" s="61" t="s">
        <v>78</v>
      </c>
      <c r="B64" s="61"/>
      <c r="C64" s="61"/>
      <c r="D64" s="61"/>
      <c r="E64" s="61"/>
      <c r="F64" s="61"/>
      <c r="G64" s="61"/>
      <c r="H64" s="62" t="s">
        <v>54</v>
      </c>
      <c r="I64" s="62"/>
      <c r="J64" s="55">
        <v>2700</v>
      </c>
      <c r="K64" s="55"/>
      <c r="L64" s="53">
        <v>1</v>
      </c>
      <c r="M64" s="53"/>
      <c r="N64" s="30">
        <f>J64*L64</f>
        <v>2700</v>
      </c>
      <c r="O64" s="30"/>
    </row>
    <row r="65" spans="1:15" ht="12.75">
      <c r="A65" s="61" t="s">
        <v>79</v>
      </c>
      <c r="B65" s="61"/>
      <c r="C65" s="61"/>
      <c r="D65" s="61"/>
      <c r="E65" s="61"/>
      <c r="F65" s="61"/>
      <c r="G65" s="61"/>
      <c r="H65" s="62" t="s">
        <v>40</v>
      </c>
      <c r="I65" s="62"/>
      <c r="J65" s="55">
        <v>20</v>
      </c>
      <c r="K65" s="55"/>
      <c r="L65" s="53">
        <v>8</v>
      </c>
      <c r="M65" s="53"/>
      <c r="N65" s="30">
        <f>J65*L65</f>
        <v>160</v>
      </c>
      <c r="O65" s="30"/>
    </row>
    <row r="66" spans="1:15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4"/>
      <c r="M66" s="15" t="s">
        <v>0</v>
      </c>
      <c r="N66" s="28">
        <f>SUM(N64:N65)</f>
        <v>2860</v>
      </c>
      <c r="O66" s="28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8" ht="25.5" customHeight="1">
      <c r="A69" s="48" t="s">
        <v>102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23" s="4" customFormat="1" ht="51.75" customHeight="1">
      <c r="A70" s="40" t="s">
        <v>105</v>
      </c>
      <c r="B70" s="41"/>
      <c r="C70" s="41"/>
      <c r="D70" s="41"/>
      <c r="E70" s="41"/>
      <c r="F70" s="75"/>
      <c r="G70" s="35" t="s">
        <v>55</v>
      </c>
      <c r="H70" s="35"/>
      <c r="I70" s="35" t="s">
        <v>56</v>
      </c>
      <c r="J70" s="35"/>
      <c r="K70" s="35" t="s">
        <v>21</v>
      </c>
      <c r="L70" s="35"/>
      <c r="M70" s="35" t="s">
        <v>57</v>
      </c>
      <c r="N70" s="35"/>
      <c r="O70" s="35" t="s">
        <v>8</v>
      </c>
      <c r="P70" s="35"/>
      <c r="Q70" s="35" t="s">
        <v>58</v>
      </c>
      <c r="R70" s="35"/>
      <c r="S70" s="8"/>
      <c r="T70" s="8"/>
      <c r="U70" s="8"/>
      <c r="V70" s="8"/>
      <c r="W70" s="8"/>
    </row>
    <row r="71" spans="1:18" ht="12.75">
      <c r="A71" s="69" t="s">
        <v>59</v>
      </c>
      <c r="B71" s="69"/>
      <c r="C71" s="69"/>
      <c r="D71" s="69"/>
      <c r="E71" s="69"/>
      <c r="F71" s="69"/>
      <c r="G71" s="30">
        <f>Q12</f>
        <v>0</v>
      </c>
      <c r="H71" s="30"/>
      <c r="I71" s="30">
        <f>G71*12</f>
        <v>0</v>
      </c>
      <c r="J71" s="30"/>
      <c r="K71" s="30">
        <f>U12</f>
        <v>0</v>
      </c>
      <c r="L71" s="30"/>
      <c r="M71" s="30">
        <f>K71*12</f>
        <v>0</v>
      </c>
      <c r="N71" s="30"/>
      <c r="O71" s="30">
        <f>W12</f>
        <v>0</v>
      </c>
      <c r="P71" s="30"/>
      <c r="Q71" s="30">
        <f>O71*12</f>
        <v>0</v>
      </c>
      <c r="R71" s="30"/>
    </row>
    <row r="72" spans="1:18" ht="12.75">
      <c r="A72" s="69" t="s">
        <v>60</v>
      </c>
      <c r="B72" s="69"/>
      <c r="C72" s="69"/>
      <c r="D72" s="69"/>
      <c r="E72" s="69"/>
      <c r="F72" s="69"/>
      <c r="G72" s="30">
        <f>Q21</f>
        <v>0</v>
      </c>
      <c r="H72" s="30"/>
      <c r="I72" s="30">
        <f>G72*12</f>
        <v>0</v>
      </c>
      <c r="J72" s="30"/>
      <c r="K72" s="30">
        <f>S21</f>
        <v>0</v>
      </c>
      <c r="L72" s="30"/>
      <c r="M72" s="30">
        <f>K72*12</f>
        <v>0</v>
      </c>
      <c r="N72" s="30"/>
      <c r="O72" s="30">
        <f>U21</f>
        <v>0</v>
      </c>
      <c r="P72" s="30"/>
      <c r="Q72" s="30">
        <f>O72*12</f>
        <v>0</v>
      </c>
      <c r="R72" s="30"/>
    </row>
    <row r="73" spans="1:18" ht="12.75">
      <c r="A73" s="69" t="s">
        <v>61</v>
      </c>
      <c r="B73" s="69"/>
      <c r="C73" s="69"/>
      <c r="D73" s="69"/>
      <c r="E73" s="69"/>
      <c r="F73" s="69"/>
      <c r="G73" s="30">
        <f>H32</f>
        <v>0</v>
      </c>
      <c r="H73" s="30"/>
      <c r="I73" s="30">
        <f>G73*12</f>
        <v>0</v>
      </c>
      <c r="J73" s="30"/>
      <c r="K73" s="30">
        <f>L32</f>
        <v>0</v>
      </c>
      <c r="L73" s="30"/>
      <c r="M73" s="30">
        <f>K73*12</f>
        <v>0</v>
      </c>
      <c r="N73" s="30"/>
      <c r="O73" s="30">
        <f>N32</f>
        <v>0</v>
      </c>
      <c r="P73" s="30"/>
      <c r="Q73" s="30">
        <f>O73*12</f>
        <v>0</v>
      </c>
      <c r="R73" s="30"/>
    </row>
    <row r="74" spans="1:18" ht="12.75">
      <c r="A74" s="69" t="s">
        <v>62</v>
      </c>
      <c r="B74" s="69"/>
      <c r="C74" s="69"/>
      <c r="D74" s="69"/>
      <c r="E74" s="69"/>
      <c r="F74" s="69"/>
      <c r="G74" s="30">
        <f>L45</f>
        <v>0</v>
      </c>
      <c r="H74" s="30"/>
      <c r="I74" s="30">
        <f>G74*12</f>
        <v>0</v>
      </c>
      <c r="J74" s="30"/>
      <c r="K74" s="30">
        <f>P45</f>
        <v>0</v>
      </c>
      <c r="L74" s="30"/>
      <c r="M74" s="30">
        <f>K74*12</f>
        <v>0</v>
      </c>
      <c r="N74" s="30"/>
      <c r="O74" s="30">
        <f>R45</f>
        <v>0</v>
      </c>
      <c r="P74" s="30"/>
      <c r="Q74" s="30">
        <f>O74*12</f>
        <v>0</v>
      </c>
      <c r="R74" s="30"/>
    </row>
    <row r="75" spans="1:18" ht="12.75">
      <c r="A75" s="65"/>
      <c r="B75" s="65"/>
      <c r="C75" s="65"/>
      <c r="D75" s="65"/>
      <c r="E75" s="66"/>
      <c r="F75" s="16" t="s">
        <v>0</v>
      </c>
      <c r="G75" s="28">
        <f>SUM(G71:G74)</f>
        <v>0</v>
      </c>
      <c r="H75" s="28"/>
      <c r="I75" s="28">
        <f>SUM(I71:I74)</f>
        <v>0</v>
      </c>
      <c r="J75" s="28"/>
      <c r="K75" s="28">
        <f>SUM(K71:K74)</f>
        <v>0</v>
      </c>
      <c r="L75" s="28"/>
      <c r="M75" s="28">
        <f>SUM(M71:M74)</f>
        <v>0</v>
      </c>
      <c r="N75" s="28"/>
      <c r="O75" s="28">
        <f>SUM(O71:O74)</f>
        <v>0</v>
      </c>
      <c r="P75" s="28"/>
      <c r="Q75" s="28">
        <f>SUM(Q71:Q74)</f>
        <v>0</v>
      </c>
      <c r="R75" s="28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4" ht="12.75">
      <c r="A77" s="70" t="s">
        <v>106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53">
        <v>4</v>
      </c>
      <c r="N77" s="53"/>
    </row>
    <row r="78" spans="1:14" ht="12.75">
      <c r="A78" s="70" t="s">
        <v>85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3" t="e">
        <f>N61/O75+M77</f>
        <v>#DIV/0!</v>
      </c>
      <c r="N78" s="73"/>
    </row>
    <row r="79" spans="1:14" ht="12.75">
      <c r="A79" s="70" t="s">
        <v>86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24">
        <f>Q75-N61</f>
        <v>-45360</v>
      </c>
      <c r="N79" s="25"/>
    </row>
    <row r="80" spans="1:14" ht="12.75">
      <c r="A80" s="70" t="s">
        <v>87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24">
        <f>Q75-N66</f>
        <v>-2860</v>
      </c>
      <c r="N80" s="25"/>
    </row>
  </sheetData>
  <sheetProtection/>
  <mergeCells count="373">
    <mergeCell ref="A80:L80"/>
    <mergeCell ref="M80:N80"/>
    <mergeCell ref="I2:P2"/>
    <mergeCell ref="Q75:R75"/>
    <mergeCell ref="A77:L77"/>
    <mergeCell ref="M77:N77"/>
    <mergeCell ref="A78:L78"/>
    <mergeCell ref="M78:N78"/>
    <mergeCell ref="A79:L79"/>
    <mergeCell ref="M79:N79"/>
    <mergeCell ref="A75:E75"/>
    <mergeCell ref="G75:H75"/>
    <mergeCell ref="I75:J75"/>
    <mergeCell ref="K75:L75"/>
    <mergeCell ref="M75:N75"/>
    <mergeCell ref="O75:P75"/>
    <mergeCell ref="Q73:R73"/>
    <mergeCell ref="A74:F74"/>
    <mergeCell ref="G74:H74"/>
    <mergeCell ref="I74:J74"/>
    <mergeCell ref="K74:L74"/>
    <mergeCell ref="M74:N74"/>
    <mergeCell ref="O74:P74"/>
    <mergeCell ref="Q74:R74"/>
    <mergeCell ref="A73:F73"/>
    <mergeCell ref="G73:H73"/>
    <mergeCell ref="I73:J73"/>
    <mergeCell ref="K73:L73"/>
    <mergeCell ref="M73:N73"/>
    <mergeCell ref="O73:P73"/>
    <mergeCell ref="Q71:R71"/>
    <mergeCell ref="A72:F72"/>
    <mergeCell ref="G72:H72"/>
    <mergeCell ref="I72:J72"/>
    <mergeCell ref="K72:L72"/>
    <mergeCell ref="M72:N72"/>
    <mergeCell ref="O72:P72"/>
    <mergeCell ref="Q72:R72"/>
    <mergeCell ref="A71:F71"/>
    <mergeCell ref="G71:H71"/>
    <mergeCell ref="I71:J71"/>
    <mergeCell ref="K71:L71"/>
    <mergeCell ref="M71:N71"/>
    <mergeCell ref="O71:P71"/>
    <mergeCell ref="A66:L66"/>
    <mergeCell ref="N66:O66"/>
    <mergeCell ref="A69:R69"/>
    <mergeCell ref="A70:F70"/>
    <mergeCell ref="G70:H70"/>
    <mergeCell ref="I70:J70"/>
    <mergeCell ref="K70:L70"/>
    <mergeCell ref="M70:N70"/>
    <mergeCell ref="O70:P70"/>
    <mergeCell ref="Q70:R70"/>
    <mergeCell ref="A64:G64"/>
    <mergeCell ref="H64:I64"/>
    <mergeCell ref="J64:K64"/>
    <mergeCell ref="L64:M64"/>
    <mergeCell ref="N64:O64"/>
    <mergeCell ref="A65:G65"/>
    <mergeCell ref="H65:I65"/>
    <mergeCell ref="J65:K65"/>
    <mergeCell ref="L65:M65"/>
    <mergeCell ref="N65:O65"/>
    <mergeCell ref="A61:L61"/>
    <mergeCell ref="N61:O61"/>
    <mergeCell ref="A63:G63"/>
    <mergeCell ref="H63:I63"/>
    <mergeCell ref="J63:K63"/>
    <mergeCell ref="L63:M63"/>
    <mergeCell ref="N63:O63"/>
    <mergeCell ref="A59:G59"/>
    <mergeCell ref="H59:I59"/>
    <mergeCell ref="J59:K59"/>
    <mergeCell ref="L59:M59"/>
    <mergeCell ref="N59:O59"/>
    <mergeCell ref="A60:G60"/>
    <mergeCell ref="H60:I60"/>
    <mergeCell ref="J60:K60"/>
    <mergeCell ref="L60:M60"/>
    <mergeCell ref="N60:O60"/>
    <mergeCell ref="A57:G57"/>
    <mergeCell ref="H57:I57"/>
    <mergeCell ref="J57:K57"/>
    <mergeCell ref="L57:M57"/>
    <mergeCell ref="N57:O57"/>
    <mergeCell ref="A58:G58"/>
    <mergeCell ref="H58:I58"/>
    <mergeCell ref="J58:K58"/>
    <mergeCell ref="L58:M58"/>
    <mergeCell ref="N58:O58"/>
    <mergeCell ref="A55:G55"/>
    <mergeCell ref="H55:I55"/>
    <mergeCell ref="J55:K55"/>
    <mergeCell ref="L55:M55"/>
    <mergeCell ref="N55:O55"/>
    <mergeCell ref="A56:G56"/>
    <mergeCell ref="H56:I56"/>
    <mergeCell ref="J56:K56"/>
    <mergeCell ref="L56:M56"/>
    <mergeCell ref="N56:O56"/>
    <mergeCell ref="A53:G53"/>
    <mergeCell ref="H53:I53"/>
    <mergeCell ref="J53:K53"/>
    <mergeCell ref="L53:M53"/>
    <mergeCell ref="N53:O53"/>
    <mergeCell ref="A54:G54"/>
    <mergeCell ref="H54:I54"/>
    <mergeCell ref="J54:K54"/>
    <mergeCell ref="L54:M54"/>
    <mergeCell ref="N54:O54"/>
    <mergeCell ref="A51:G51"/>
    <mergeCell ref="H51:I51"/>
    <mergeCell ref="J51:K51"/>
    <mergeCell ref="L51:M51"/>
    <mergeCell ref="N51:O51"/>
    <mergeCell ref="A52:G52"/>
    <mergeCell ref="H52:I52"/>
    <mergeCell ref="J52:K52"/>
    <mergeCell ref="L52:M52"/>
    <mergeCell ref="N52:O52"/>
    <mergeCell ref="A49:G49"/>
    <mergeCell ref="H49:I49"/>
    <mergeCell ref="J49:K49"/>
    <mergeCell ref="L49:M49"/>
    <mergeCell ref="N49:O49"/>
    <mergeCell ref="A50:G50"/>
    <mergeCell ref="H50:I50"/>
    <mergeCell ref="J50:K50"/>
    <mergeCell ref="L50:M50"/>
    <mergeCell ref="N50:O50"/>
    <mergeCell ref="R45:S45"/>
    <mergeCell ref="A47:O47"/>
    <mergeCell ref="A48:G48"/>
    <mergeCell ref="H48:I48"/>
    <mergeCell ref="J48:K48"/>
    <mergeCell ref="L48:M48"/>
    <mergeCell ref="N48:O48"/>
    <mergeCell ref="A45:F45"/>
    <mergeCell ref="H45:I45"/>
    <mergeCell ref="J45:K45"/>
    <mergeCell ref="L45:M45"/>
    <mergeCell ref="N45:O45"/>
    <mergeCell ref="P45:Q45"/>
    <mergeCell ref="R43:S43"/>
    <mergeCell ref="A44:G44"/>
    <mergeCell ref="H44:I44"/>
    <mergeCell ref="J44:K44"/>
    <mergeCell ref="L44:M44"/>
    <mergeCell ref="N44:O44"/>
    <mergeCell ref="P44:Q44"/>
    <mergeCell ref="R44:S44"/>
    <mergeCell ref="A43:G43"/>
    <mergeCell ref="H43:I43"/>
    <mergeCell ref="J43:K43"/>
    <mergeCell ref="L43:M43"/>
    <mergeCell ref="N43:O43"/>
    <mergeCell ref="P43:Q43"/>
    <mergeCell ref="R41:S41"/>
    <mergeCell ref="A42:G42"/>
    <mergeCell ref="H42:I42"/>
    <mergeCell ref="J42:K42"/>
    <mergeCell ref="L42:M42"/>
    <mergeCell ref="N42:O42"/>
    <mergeCell ref="P42:Q42"/>
    <mergeCell ref="R42:S42"/>
    <mergeCell ref="A41:G41"/>
    <mergeCell ref="H41:I41"/>
    <mergeCell ref="J41:K41"/>
    <mergeCell ref="L41:M41"/>
    <mergeCell ref="N41:O41"/>
    <mergeCell ref="P41:Q41"/>
    <mergeCell ref="R39:S39"/>
    <mergeCell ref="A40:G40"/>
    <mergeCell ref="H40:I40"/>
    <mergeCell ref="J40:K40"/>
    <mergeCell ref="L40:M40"/>
    <mergeCell ref="N40:O40"/>
    <mergeCell ref="P40:Q40"/>
    <mergeCell ref="R40:S40"/>
    <mergeCell ref="A39:G39"/>
    <mergeCell ref="H39:I39"/>
    <mergeCell ref="J39:K39"/>
    <mergeCell ref="L39:M39"/>
    <mergeCell ref="N39:O39"/>
    <mergeCell ref="P39:Q39"/>
    <mergeCell ref="R37:S37"/>
    <mergeCell ref="A38:G38"/>
    <mergeCell ref="H38:I38"/>
    <mergeCell ref="J38:K38"/>
    <mergeCell ref="L38:M38"/>
    <mergeCell ref="N38:O38"/>
    <mergeCell ref="P38:Q38"/>
    <mergeCell ref="R38:S38"/>
    <mergeCell ref="A37:G37"/>
    <mergeCell ref="H37:I37"/>
    <mergeCell ref="J37:K37"/>
    <mergeCell ref="L37:M37"/>
    <mergeCell ref="N37:O37"/>
    <mergeCell ref="P37:Q37"/>
    <mergeCell ref="A35:S35"/>
    <mergeCell ref="A36:G36"/>
    <mergeCell ref="H36:I36"/>
    <mergeCell ref="J36:K36"/>
    <mergeCell ref="L36:M36"/>
    <mergeCell ref="N36:O36"/>
    <mergeCell ref="P36:Q36"/>
    <mergeCell ref="R36:S36"/>
    <mergeCell ref="A32:D32"/>
    <mergeCell ref="F32:G32"/>
    <mergeCell ref="H32:I32"/>
    <mergeCell ref="J32:K32"/>
    <mergeCell ref="L32:M32"/>
    <mergeCell ref="N32:O32"/>
    <mergeCell ref="A31:E31"/>
    <mergeCell ref="F31:G31"/>
    <mergeCell ref="H31:I31"/>
    <mergeCell ref="J31:K31"/>
    <mergeCell ref="L31:M31"/>
    <mergeCell ref="N31:O31"/>
    <mergeCell ref="A30:E30"/>
    <mergeCell ref="F30:G30"/>
    <mergeCell ref="H30:I30"/>
    <mergeCell ref="J30:K30"/>
    <mergeCell ref="L30:M30"/>
    <mergeCell ref="N30:O30"/>
    <mergeCell ref="A29:E29"/>
    <mergeCell ref="F29:G29"/>
    <mergeCell ref="H29:I29"/>
    <mergeCell ref="J29:K29"/>
    <mergeCell ref="L29:M29"/>
    <mergeCell ref="N29:O29"/>
    <mergeCell ref="A28:E28"/>
    <mergeCell ref="F28:G28"/>
    <mergeCell ref="H28:I28"/>
    <mergeCell ref="J28:K28"/>
    <mergeCell ref="L28:M28"/>
    <mergeCell ref="N28:O28"/>
    <mergeCell ref="A27:E27"/>
    <mergeCell ref="F27:G27"/>
    <mergeCell ref="H27:I27"/>
    <mergeCell ref="J27:K27"/>
    <mergeCell ref="L27:M27"/>
    <mergeCell ref="N27:O27"/>
    <mergeCell ref="N25:O25"/>
    <mergeCell ref="A26:E26"/>
    <mergeCell ref="F26:G26"/>
    <mergeCell ref="H26:I26"/>
    <mergeCell ref="J26:K26"/>
    <mergeCell ref="L26:M26"/>
    <mergeCell ref="N26:O26"/>
    <mergeCell ref="A21:O21"/>
    <mergeCell ref="Q21:R21"/>
    <mergeCell ref="S21:T21"/>
    <mergeCell ref="U21:V21"/>
    <mergeCell ref="A24:O24"/>
    <mergeCell ref="A25:E25"/>
    <mergeCell ref="F25:G25"/>
    <mergeCell ref="H25:I25"/>
    <mergeCell ref="J25:K25"/>
    <mergeCell ref="L25:M25"/>
    <mergeCell ref="K20:L20"/>
    <mergeCell ref="M20:N20"/>
    <mergeCell ref="O20:P20"/>
    <mergeCell ref="Q20:R20"/>
    <mergeCell ref="S20:T20"/>
    <mergeCell ref="U20:V20"/>
    <mergeCell ref="M19:N19"/>
    <mergeCell ref="O19:P19"/>
    <mergeCell ref="Q19:R19"/>
    <mergeCell ref="S19:T19"/>
    <mergeCell ref="U19:V19"/>
    <mergeCell ref="A20:B20"/>
    <mergeCell ref="C20:D20"/>
    <mergeCell ref="E20:F20"/>
    <mergeCell ref="G20:H20"/>
    <mergeCell ref="I20:J20"/>
    <mergeCell ref="O18:P18"/>
    <mergeCell ref="Q18:R18"/>
    <mergeCell ref="S18:T18"/>
    <mergeCell ref="U18:V18"/>
    <mergeCell ref="A19:B19"/>
    <mergeCell ref="C19:D19"/>
    <mergeCell ref="E19:F19"/>
    <mergeCell ref="G19:H19"/>
    <mergeCell ref="I19:J19"/>
    <mergeCell ref="K19:L19"/>
    <mergeCell ref="Q17:R17"/>
    <mergeCell ref="S17:T17"/>
    <mergeCell ref="U17:V17"/>
    <mergeCell ref="A18:B18"/>
    <mergeCell ref="C18:D18"/>
    <mergeCell ref="E18:F18"/>
    <mergeCell ref="G18:H18"/>
    <mergeCell ref="I18:J18"/>
    <mergeCell ref="K18:L18"/>
    <mergeCell ref="M18:N18"/>
    <mergeCell ref="S16:T16"/>
    <mergeCell ref="U16:V16"/>
    <mergeCell ref="A17:B17"/>
    <mergeCell ref="C17:D17"/>
    <mergeCell ref="E17:F17"/>
    <mergeCell ref="G17:H17"/>
    <mergeCell ref="I17:J17"/>
    <mergeCell ref="K17:L17"/>
    <mergeCell ref="M17:N17"/>
    <mergeCell ref="O17:P17"/>
    <mergeCell ref="A15:V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11:X11"/>
    <mergeCell ref="E12:F12"/>
    <mergeCell ref="G12:H12"/>
    <mergeCell ref="I12:J12"/>
    <mergeCell ref="K12:L12"/>
    <mergeCell ref="M12:N12"/>
    <mergeCell ref="Q12:R12"/>
    <mergeCell ref="S12:T12"/>
    <mergeCell ref="U12:V12"/>
    <mergeCell ref="W12:X12"/>
    <mergeCell ref="K11:L11"/>
    <mergeCell ref="M11:N11"/>
    <mergeCell ref="O11:P11"/>
    <mergeCell ref="Q11:R11"/>
    <mergeCell ref="S11:T11"/>
    <mergeCell ref="U11:V11"/>
    <mergeCell ref="W9:X9"/>
    <mergeCell ref="K10:L10"/>
    <mergeCell ref="M10:N10"/>
    <mergeCell ref="O10:P10"/>
    <mergeCell ref="Q10:R10"/>
    <mergeCell ref="S10:T10"/>
    <mergeCell ref="U10:V10"/>
    <mergeCell ref="W10:X10"/>
    <mergeCell ref="K9:L9"/>
    <mergeCell ref="M9:N9"/>
    <mergeCell ref="O9:P9"/>
    <mergeCell ref="Q9:R9"/>
    <mergeCell ref="S9:T9"/>
    <mergeCell ref="U9:V9"/>
    <mergeCell ref="M8:N8"/>
    <mergeCell ref="O8:P8"/>
    <mergeCell ref="Q8:R8"/>
    <mergeCell ref="S8:T8"/>
    <mergeCell ref="U8:V8"/>
    <mergeCell ref="W8:X8"/>
    <mergeCell ref="O7:P7"/>
    <mergeCell ref="Q7:R7"/>
    <mergeCell ref="S7:T7"/>
    <mergeCell ref="U7:V7"/>
    <mergeCell ref="W7:X7"/>
    <mergeCell ref="A8:B8"/>
    <mergeCell ref="C8:D8"/>
    <mergeCell ref="E8:F8"/>
    <mergeCell ref="G8:H8"/>
    <mergeCell ref="K8:L8"/>
    <mergeCell ref="A1:X1"/>
    <mergeCell ref="A3:X3"/>
    <mergeCell ref="A6:H6"/>
    <mergeCell ref="K6:X6"/>
    <mergeCell ref="A7:B7"/>
    <mergeCell ref="C7:D7"/>
    <mergeCell ref="E7:F7"/>
    <mergeCell ref="G7:H7"/>
    <mergeCell ref="K7:L7"/>
    <mergeCell ref="M7:N7"/>
  </mergeCells>
  <printOptions/>
  <pageMargins left="0.75" right="0.75" top="0.5" bottom="0.7" header="0.5" footer="0.5"/>
  <pageSetup horizontalDpi="600" verticalDpi="600" orientation="landscape" r:id="rId4"/>
  <headerFooter alignWithMargins="0">
    <oddFooter>&amp;L&amp;"-,Regular"&amp;9Copyright 2011. DataNet Quality Systems. All rights reserved.&amp;R&amp;"-,Regular"&amp;9Page &amp;P of &amp;N</oddFooter>
  </headerFooter>
  <rowBreaks count="2" manualBreakCount="2">
    <brk id="23" max="255" man="1"/>
    <brk id="4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Dawson</dc:creator>
  <cp:keywords/>
  <dc:description/>
  <cp:lastModifiedBy>mholden</cp:lastModifiedBy>
  <cp:lastPrinted>2011-02-28T17:54:47Z</cp:lastPrinted>
  <dcterms:created xsi:type="dcterms:W3CDTF">2008-12-16T20:15:58Z</dcterms:created>
  <dcterms:modified xsi:type="dcterms:W3CDTF">2012-04-05T21:13:44Z</dcterms:modified>
  <cp:category/>
  <cp:version/>
  <cp:contentType/>
  <cp:contentStatus/>
</cp:coreProperties>
</file>